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macos/Desktop/PlAN ACCELERATION CEA-AGRISAN/Décisions Et Prochaines Vérifications/"/>
    </mc:Choice>
  </mc:AlternateContent>
  <xr:revisionPtr revIDLastSave="0" documentId="13_ncr:1_{B121FE43-D87E-D743-95E1-10BDF1F13919}" xr6:coauthVersionLast="47" xr6:coauthVersionMax="47" xr10:uidLastSave="{00000000-0000-0000-0000-000000000000}"/>
  <bookViews>
    <workbookView xWindow="0" yWindow="500" windowWidth="28800" windowHeight="16280" xr2:uid="{00000000-000D-0000-FFFF-FFFF00000000}"/>
  </bookViews>
  <sheets>
    <sheet name="Instructions" sheetId="3" r:id="rId1"/>
    <sheet name="MTR Reallocation Proposal" sheetId="1" r:id="rId2"/>
    <sheet name="PROPOSAL AGRISAN" sheetId="4" r:id="rId3"/>
    <sheet name="Unit Costs" sheetId="2"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P11" i="4" l="1"/>
  <c r="AM11" i="4"/>
  <c r="B11" i="4"/>
  <c r="AL9" i="4"/>
  <c r="AG9" i="4"/>
  <c r="AF9" i="4"/>
  <c r="AF10" i="4" s="1"/>
  <c r="AE9" i="4"/>
  <c r="AD9" i="4"/>
  <c r="AC9" i="4" s="1"/>
  <c r="AB9" i="4"/>
  <c r="AA9" i="4"/>
  <c r="Z9" i="4"/>
  <c r="X9" i="4"/>
  <c r="X10" i="4" s="1"/>
  <c r="W9" i="4"/>
  <c r="V9" i="4"/>
  <c r="U9" i="4" s="1"/>
  <c r="S9" i="4" s="1"/>
  <c r="P9" i="4"/>
  <c r="O9" i="4"/>
  <c r="N9" i="4"/>
  <c r="M9" i="4"/>
  <c r="L9" i="4" s="1"/>
  <c r="K9" i="4"/>
  <c r="J9" i="4"/>
  <c r="I9" i="4"/>
  <c r="H9" i="4"/>
  <c r="G9" i="4"/>
  <c r="C9" i="4"/>
  <c r="AC8" i="4"/>
  <c r="Z8" i="4"/>
  <c r="U8" i="4"/>
  <c r="L8" i="4"/>
  <c r="G8" i="4"/>
  <c r="AP6" i="4"/>
  <c r="AP12" i="4" s="1"/>
  <c r="AG6" i="4"/>
  <c r="S6" i="4"/>
  <c r="B6" i="4"/>
  <c r="B12" i="4" s="1"/>
  <c r="AL5" i="4"/>
  <c r="AK5" i="4"/>
  <c r="AJ5" i="4"/>
  <c r="Z5" i="4"/>
  <c r="Y5" i="4"/>
  <c r="X5" i="4"/>
  <c r="G5" i="4"/>
  <c r="F5" i="4"/>
  <c r="E5" i="4"/>
  <c r="AR4" i="4"/>
  <c r="AR5" i="4" s="1"/>
  <c r="AQ4" i="4"/>
  <c r="AP4" i="4"/>
  <c r="AP5" i="4" s="1"/>
  <c r="AO4" i="4"/>
  <c r="AO5" i="4" s="1"/>
  <c r="AM4" i="4"/>
  <c r="AM5" i="4" s="1"/>
  <c r="AL4" i="4"/>
  <c r="AK4" i="4"/>
  <c r="AJ4" i="4"/>
  <c r="AI4" i="4"/>
  <c r="AI5" i="4" s="1"/>
  <c r="AH4" i="4"/>
  <c r="AG4" i="4"/>
  <c r="AG5" i="4" s="1"/>
  <c r="AF4" i="4"/>
  <c r="AF5" i="4" s="1"/>
  <c r="AC4" i="4"/>
  <c r="AC5" i="4" s="1"/>
  <c r="Z4" i="4"/>
  <c r="Y4" i="4"/>
  <c r="X4" i="4"/>
  <c r="U4" i="4"/>
  <c r="U5" i="4" s="1"/>
  <c r="T4" i="4"/>
  <c r="S4" i="4"/>
  <c r="S5" i="4" s="1"/>
  <c r="Q4" i="4"/>
  <c r="Q5" i="4" s="1"/>
  <c r="L4" i="4"/>
  <c r="L5" i="4" s="1"/>
  <c r="G4" i="4"/>
  <c r="F4" i="4"/>
  <c r="E4" i="4"/>
  <c r="D4" i="4"/>
  <c r="D5" i="4" s="1"/>
  <c r="C4" i="4"/>
  <c r="B4" i="4"/>
  <c r="B5" i="4" s="1"/>
  <c r="AR3" i="4"/>
  <c r="AR6" i="4" s="1"/>
  <c r="AQ3" i="4"/>
  <c r="AQ11" i="4" s="1"/>
  <c r="AP3" i="4"/>
  <c r="AO3" i="4"/>
  <c r="AO11" i="4" s="1"/>
  <c r="AM3" i="4"/>
  <c r="AL3" i="4"/>
  <c r="AL6" i="4" s="1"/>
  <c r="AK3" i="4"/>
  <c r="AK11" i="4" s="1"/>
  <c r="AJ3" i="4"/>
  <c r="AJ6" i="4" s="1"/>
  <c r="AJ12" i="4" s="1"/>
  <c r="AI3" i="4"/>
  <c r="AI6" i="4" s="1"/>
  <c r="AI12" i="4" s="1"/>
  <c r="AH3" i="4"/>
  <c r="AH11" i="4" s="1"/>
  <c r="AG3" i="4"/>
  <c r="AF3" i="4"/>
  <c r="AF11" i="4" s="1"/>
  <c r="AC3" i="4"/>
  <c r="Z3" i="4"/>
  <c r="Z11" i="4" s="1"/>
  <c r="Y3" i="4"/>
  <c r="Y6" i="4" s="1"/>
  <c r="X3" i="4"/>
  <c r="X6" i="4" s="1"/>
  <c r="X12" i="4" s="1"/>
  <c r="U3" i="4"/>
  <c r="U11" i="4" s="1"/>
  <c r="T3" i="4"/>
  <c r="T11" i="4" s="1"/>
  <c r="S3" i="4"/>
  <c r="Q3" i="4"/>
  <c r="Q11" i="4" s="1"/>
  <c r="L3" i="4"/>
  <c r="G3" i="4"/>
  <c r="G11" i="4" s="1"/>
  <c r="F3" i="4"/>
  <c r="F6" i="4" s="1"/>
  <c r="E3" i="4"/>
  <c r="E11" i="4" s="1"/>
  <c r="D3" i="4"/>
  <c r="D11" i="4" s="1"/>
  <c r="C11" i="4" s="1"/>
  <c r="C3" i="4"/>
  <c r="C6" i="4" s="1"/>
  <c r="B3" i="4"/>
  <c r="AC10" i="4" l="1"/>
  <c r="AC11" i="4"/>
  <c r="Y9" i="4"/>
  <c r="AG11" i="4"/>
  <c r="AR9" i="4"/>
  <c r="F11" i="4"/>
  <c r="Y11" i="4"/>
  <c r="F9" i="4"/>
  <c r="L11" i="4"/>
  <c r="AL11" i="4"/>
  <c r="AQ6" i="4"/>
  <c r="AQ12" i="4" s="1"/>
  <c r="D6" i="4"/>
  <c r="D12" i="4" s="1"/>
  <c r="C5" i="4"/>
  <c r="T5" i="4"/>
  <c r="AH5" i="4"/>
  <c r="AQ5" i="4"/>
  <c r="L6" i="4"/>
  <c r="L12" i="4" s="1"/>
  <c r="AC6" i="4"/>
  <c r="AC12" i="4" s="1"/>
  <c r="AM6" i="4"/>
  <c r="AM12" i="4" s="1"/>
  <c r="Q6" i="4"/>
  <c r="Q12" i="4" s="1"/>
  <c r="AF6" i="4"/>
  <c r="AF12" i="4" s="1"/>
  <c r="AO6" i="4"/>
  <c r="AO12" i="4" s="1"/>
  <c r="X11" i="4"/>
  <c r="S11" i="4" s="1"/>
  <c r="AJ11" i="4"/>
  <c r="T6" i="4"/>
  <c r="T12" i="4" s="1"/>
  <c r="U6" i="4"/>
  <c r="U12" i="4" s="1"/>
  <c r="AI11" i="4"/>
  <c r="E6" i="4"/>
  <c r="E12" i="4" s="1"/>
  <c r="AK6" i="4"/>
  <c r="AK12" i="4" s="1"/>
  <c r="AH6" i="4"/>
  <c r="AH12" i="4" s="1"/>
  <c r="AG12" i="4" s="1"/>
  <c r="G6" i="4"/>
  <c r="G12" i="4" s="1"/>
  <c r="F12" i="4" s="1"/>
  <c r="Z6" i="4"/>
  <c r="Z12" i="4" s="1"/>
  <c r="C12" i="4" l="1"/>
  <c r="AL12" i="4"/>
  <c r="AR11" i="4"/>
  <c r="AR10" i="4" s="1"/>
  <c r="S12" i="4"/>
  <c r="Y12" i="4"/>
  <c r="AR12" i="4" l="1"/>
  <c r="AF9" i="1" l="1"/>
  <c r="AF10" i="1" s="1"/>
  <c r="AE9" i="1"/>
  <c r="AD9" i="1"/>
  <c r="AB9" i="1"/>
  <c r="AA9" i="1"/>
  <c r="X9" i="1"/>
  <c r="X10" i="1" s="1"/>
  <c r="W9" i="1"/>
  <c r="V9" i="1"/>
  <c r="N9" i="1"/>
  <c r="O9" i="1"/>
  <c r="P9" i="1"/>
  <c r="M9" i="1"/>
  <c r="I9" i="1"/>
  <c r="J9" i="1"/>
  <c r="K9" i="1"/>
  <c r="H9" i="1"/>
  <c r="AC8" i="1"/>
  <c r="Z8" i="1"/>
  <c r="U8" i="1"/>
  <c r="L8" i="1"/>
  <c r="G8" i="1"/>
  <c r="C3" i="1"/>
  <c r="D3" i="1"/>
  <c r="D11" i="1" s="1"/>
  <c r="E3" i="1"/>
  <c r="E11" i="1" s="1"/>
  <c r="F3" i="1"/>
  <c r="G3" i="1"/>
  <c r="L3" i="1"/>
  <c r="Q3" i="1"/>
  <c r="Q11" i="1" s="1"/>
  <c r="S3" i="1"/>
  <c r="T3" i="1"/>
  <c r="U3" i="1"/>
  <c r="X3" i="1"/>
  <c r="Y3" i="1"/>
  <c r="Z3" i="1"/>
  <c r="AC3" i="1"/>
  <c r="AF3" i="1"/>
  <c r="AF6" i="1" s="1"/>
  <c r="AG3" i="1"/>
  <c r="AH3" i="1"/>
  <c r="AI3" i="1"/>
  <c r="AI11" i="1" s="1"/>
  <c r="AJ3" i="1"/>
  <c r="AJ11" i="1" s="1"/>
  <c r="AK3" i="1"/>
  <c r="AK11" i="1" s="1"/>
  <c r="AL3" i="1"/>
  <c r="AM3" i="1"/>
  <c r="AM11" i="1" s="1"/>
  <c r="AO3" i="1"/>
  <c r="AO11" i="1"/>
  <c r="AP3" i="1"/>
  <c r="AP11" i="1" s="1"/>
  <c r="AQ3" i="1"/>
  <c r="AQ11" i="1" s="1"/>
  <c r="AR3" i="1"/>
  <c r="B3" i="1"/>
  <c r="AL9" i="1"/>
  <c r="AG9" i="1"/>
  <c r="C9" i="1"/>
  <c r="AM4" i="1"/>
  <c r="AO4" i="1"/>
  <c r="AP4" i="1"/>
  <c r="AP5" i="1" s="1"/>
  <c r="AQ4" i="1"/>
  <c r="AH4" i="1"/>
  <c r="AJ4" i="1"/>
  <c r="AK4" i="1"/>
  <c r="Z4" i="1"/>
  <c r="AC4" i="1"/>
  <c r="AF4" i="1"/>
  <c r="T4" i="1"/>
  <c r="X4" i="1"/>
  <c r="G4" i="1"/>
  <c r="Q4" i="1"/>
  <c r="E4" i="1"/>
  <c r="D4" i="1"/>
  <c r="D5" i="1" s="1"/>
  <c r="B4" i="1"/>
  <c r="Y4" i="1"/>
  <c r="AL4" i="1"/>
  <c r="F4" i="1"/>
  <c r="AG4" i="1"/>
  <c r="AR4" i="1"/>
  <c r="AR5" i="1" s="1"/>
  <c r="C4" i="1"/>
  <c r="C5" i="1" s="1"/>
  <c r="U4" i="1"/>
  <c r="U6" i="1" s="1"/>
  <c r="L4" i="1"/>
  <c r="AI4" i="1"/>
  <c r="S4" i="1"/>
  <c r="AC9" i="1" l="1"/>
  <c r="AC11" i="1" s="1"/>
  <c r="U5" i="1"/>
  <c r="AR6" i="1"/>
  <c r="AG5" i="1"/>
  <c r="B6" i="1"/>
  <c r="B12" i="1" s="1"/>
  <c r="S5" i="1"/>
  <c r="Y5" i="1"/>
  <c r="AH6" i="1"/>
  <c r="AH12" i="1" s="1"/>
  <c r="AH5" i="1"/>
  <c r="B5" i="1"/>
  <c r="AO5" i="1"/>
  <c r="AM5" i="1"/>
  <c r="AH11" i="1"/>
  <c r="AG11" i="1" s="1"/>
  <c r="AG6" i="1"/>
  <c r="AL6" i="1"/>
  <c r="L6" i="1"/>
  <c r="Y6" i="1"/>
  <c r="Z6" i="1"/>
  <c r="AI5" i="1"/>
  <c r="AK5" i="1"/>
  <c r="B11" i="1"/>
  <c r="S6" i="1"/>
  <c r="L5" i="1"/>
  <c r="Q5" i="1"/>
  <c r="T6" i="1"/>
  <c r="T12" i="1" s="1"/>
  <c r="C6" i="1"/>
  <c r="F5" i="1"/>
  <c r="AM6" i="1"/>
  <c r="AM12" i="1" s="1"/>
  <c r="D6" i="1"/>
  <c r="D12" i="1" s="1"/>
  <c r="AL5" i="1"/>
  <c r="X5" i="1"/>
  <c r="AK6" i="1"/>
  <c r="AK12" i="1" s="1"/>
  <c r="AC5" i="1"/>
  <c r="AF12" i="1"/>
  <c r="Z9" i="1"/>
  <c r="Z11" i="1" s="1"/>
  <c r="X11" i="1"/>
  <c r="U9" i="1"/>
  <c r="S9" i="1" s="1"/>
  <c r="L9" i="1"/>
  <c r="L11" i="1" s="1"/>
  <c r="G9" i="1"/>
  <c r="C11" i="1"/>
  <c r="E6" i="1"/>
  <c r="E12" i="1" s="1"/>
  <c r="T5" i="1"/>
  <c r="AI6" i="1"/>
  <c r="AI12" i="1" s="1"/>
  <c r="Z5" i="1"/>
  <c r="G6" i="1"/>
  <c r="C12" i="1"/>
  <c r="X6" i="1"/>
  <c r="X12" i="1" s="1"/>
  <c r="F6" i="1"/>
  <c r="E5" i="1"/>
  <c r="AF5" i="1"/>
  <c r="T11" i="1"/>
  <c r="AL11" i="1"/>
  <c r="AQ5" i="1"/>
  <c r="AO6" i="1"/>
  <c r="AO12" i="1" s="1"/>
  <c r="Q6" i="1"/>
  <c r="Q12" i="1" s="1"/>
  <c r="AJ6" i="1"/>
  <c r="AJ12" i="1" s="1"/>
  <c r="AQ6" i="1"/>
  <c r="AQ12" i="1" s="1"/>
  <c r="AJ5" i="1"/>
  <c r="AC6" i="1"/>
  <c r="AF11" i="1"/>
  <c r="G5" i="1"/>
  <c r="AP6" i="1"/>
  <c r="AP12" i="1" s="1"/>
  <c r="AL12" i="1" s="1"/>
  <c r="AC12" i="1" l="1"/>
  <c r="AC10" i="1"/>
  <c r="Z12" i="1"/>
  <c r="Y12" i="1" s="1"/>
  <c r="AG12" i="1"/>
  <c r="Y9" i="1"/>
  <c r="Y11" i="1"/>
  <c r="U12" i="1"/>
  <c r="U11" i="1"/>
  <c r="S11" i="1" s="1"/>
  <c r="S12" i="1"/>
  <c r="F9" i="1"/>
  <c r="L12" i="1"/>
  <c r="G11" i="1"/>
  <c r="F11" i="1" s="1"/>
  <c r="G12" i="1"/>
  <c r="AR9" i="1" l="1"/>
  <c r="AR11" i="1"/>
  <c r="AR10" i="1" s="1"/>
  <c r="F12" i="1"/>
  <c r="AR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tc={FCE76E05-081A-4F12-B01D-1D8BAB24A43B}</author>
  </authors>
  <commentList>
    <comment ref="A8" authorId="0" shapeId="0" xr:uid="{FCE76E05-081A-4F12-B01D-1D8BAB24A43B}">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Veuillez inscrire toute valeur déduite dans les cellules jaunes entourées de paranthèses. Exemple : (30)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tc={FCE76E05-081A-4F12-B01D-1D8BAB24A43B}</author>
  </authors>
  <commentList>
    <comment ref="A8" authorId="0" shapeId="0" xr:uid="{2013F51C-2356-604B-A301-59794B03FFFB}">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Veuillez inscrire toute valeur déduite dans les cellules jaunes entourées de paranthèses. Exemple : (30)</t>
        </r>
      </text>
    </comment>
  </commentList>
</comments>
</file>

<file path=xl/sharedStrings.xml><?xml version="1.0" encoding="utf-8"?>
<sst xmlns="http://schemas.openxmlformats.org/spreadsheetml/2006/main" count="241" uniqueCount="143">
  <si>
    <t xml:space="preserve">Balance </t>
  </si>
  <si>
    <t>New Balance</t>
  </si>
  <si>
    <t>1.  Preparation Institutionnelle</t>
  </si>
  <si>
    <t xml:space="preserve">2.1-2.2 Impact sur le developpement </t>
  </si>
  <si>
    <t xml:space="preserve">2.1 Progrès vers l'impact sur le développement </t>
  </si>
  <si>
    <t>2.2 Impact sur le developpement</t>
  </si>
  <si>
    <t>3.1-3.4 Inscription d'etudiants</t>
  </si>
  <si>
    <t>3.1                    Doctorants</t>
  </si>
  <si>
    <t>3.2                 Maitrise</t>
  </si>
  <si>
    <t>3.3                    Formation courte</t>
  </si>
  <si>
    <t>3.4      Licence</t>
  </si>
  <si>
    <t>4.1-4.3 Qualite de l'education</t>
  </si>
  <si>
    <t>4.1     Etapes d'Accreditations</t>
  </si>
  <si>
    <t>4.2        Publications</t>
  </si>
  <si>
    <t xml:space="preserve">4.3 Infrastructure </t>
  </si>
  <si>
    <t>5.1-5.3 Perdinance de l'education</t>
  </si>
  <si>
    <t>5.1            Revenus externes</t>
  </si>
  <si>
    <t>5.2          Stage</t>
  </si>
  <si>
    <t xml:space="preserve">5.3 Entreprenariat </t>
  </si>
  <si>
    <t>6.1 - 6.4 Fiduciare</t>
  </si>
  <si>
    <t>6.1 rapport de temps en temps</t>
  </si>
  <si>
    <t>6.2 unité d'audit interne</t>
  </si>
  <si>
    <t xml:space="preserve">6.3 Transparence du site web </t>
  </si>
  <si>
    <t>6.4 marchés publics</t>
  </si>
  <si>
    <t>7.1 - 7.6  Impact Institutionnel</t>
  </si>
  <si>
    <t>7.1 stratégie régionale</t>
  </si>
  <si>
    <t>7.2 sélection concurrentielle</t>
  </si>
  <si>
    <t>7.3 accréditation internationale de l'institution hôte</t>
  </si>
  <si>
    <t>7.4 participation au PASET</t>
  </si>
  <si>
    <t>7.5        jalons institutionnels</t>
  </si>
  <si>
    <t xml:space="preserve">Gains totaux </t>
  </si>
  <si>
    <t>Montant Original</t>
  </si>
  <si>
    <t>Déjà Réalisé (USD)</t>
  </si>
  <si>
    <t>Déjà Réalisé (%)</t>
  </si>
  <si>
    <t>Vérifier</t>
  </si>
  <si>
    <t xml:space="preserve">Nouvelle allocation totale </t>
  </si>
  <si>
    <t>DLR</t>
  </si>
  <si>
    <t>Male National PhDs</t>
  </si>
  <si>
    <t>Female National PhDs</t>
  </si>
  <si>
    <t xml:space="preserve"> Male Regional PhDs</t>
  </si>
  <si>
    <t xml:space="preserve"> Female Regional PhDs</t>
  </si>
  <si>
    <t>Unit Cost</t>
  </si>
  <si>
    <t>Male National Masters</t>
  </si>
  <si>
    <t>Female National Masters</t>
  </si>
  <si>
    <t xml:space="preserve"> Male Regional Masters</t>
  </si>
  <si>
    <t xml:space="preserve"> Female Regional Masters</t>
  </si>
  <si>
    <t>National Publication</t>
  </si>
  <si>
    <t>Regional Publication</t>
  </si>
  <si>
    <t>Milestone</t>
  </si>
  <si>
    <t xml:space="preserve">National /International </t>
  </si>
  <si>
    <t>Regional/Private</t>
  </si>
  <si>
    <t xml:space="preserve">National internships </t>
  </si>
  <si>
    <t xml:space="preserve">Regional internships </t>
  </si>
  <si>
    <t xml:space="preserve">Miletone </t>
  </si>
  <si>
    <t>Description du DLR, si nécessaire</t>
  </si>
  <si>
    <t>Fonds existants : Insérer les unités ajoutées ou (déduites)</t>
  </si>
  <si>
    <t xml:space="preserve">National </t>
  </si>
  <si>
    <t>Fonds existants : US$ Montant ajouté ou (déduit)</t>
  </si>
  <si>
    <t xml:space="preserve">Total des étudiants en doctorat </t>
  </si>
  <si>
    <t>Insérer # de doctorats nationaux masculins</t>
  </si>
  <si>
    <t>Insérer # de doctorats nationaux féminins</t>
  </si>
  <si>
    <t>Insérer # de doctorats régionaux masculins</t>
  </si>
  <si>
    <t>Insérer # de doctorats régionaux féminins</t>
  </si>
  <si>
    <t>Total des étudiants en master</t>
  </si>
  <si>
    <t>Insérer # de MSC nationaux masculins</t>
  </si>
  <si>
    <t>Insérer # de MsC nationaux féminins</t>
  </si>
  <si>
    <t>Insérer # de MSC régionaux masculins</t>
  </si>
  <si>
    <t>Insérer # de MsCs régionaux féminins</t>
  </si>
  <si>
    <t xml:space="preserve">Total des publications </t>
  </si>
  <si>
    <t xml:space="preserve">Régional </t>
  </si>
  <si>
    <t>Nombre de jalons</t>
  </si>
  <si>
    <t>Total des revenus</t>
  </si>
  <si>
    <t>Régional/Privé</t>
  </si>
  <si>
    <t>Total stage</t>
  </si>
  <si>
    <t>Régional</t>
  </si>
  <si>
    <t>Plan d'accélération</t>
  </si>
  <si>
    <t xml:space="preserve">Sur un document Word séparé </t>
  </si>
  <si>
    <t>1. Créez un plan qui augmente à la fois les gains et les dépenses afin que les centres puissent atteindre tous les RLD d'ici la fin du projet.</t>
  </si>
  <si>
    <t>2. Justifiez comment le centre peut absorber tous ses fonds existants et ainsi ne pas exiger une annulation partielle des fonds.</t>
  </si>
  <si>
    <t>*Veuillez noter que la régionalité exige qu'au moins un étudiant régional soit inscrit pour que quatre étudiants nationaux soient éligibles pour la vérification.</t>
  </si>
  <si>
    <t>Paramètres de la RMP pour la réaffectation des fonds au sein des centres</t>
  </si>
  <si>
    <t>À mi-parcours, les centres peuvent réaffecter des fonds entre leurs ILD pour les raisons suivantes : (i) le centre reçoit un financement supplémentaire provenant de fonds non alloués ou (ii) le centre fournit une justification pertinente (au cas par cas) justifiant le besoin de déplacer des fonds existants. Les centres soumettront des propositions détaillant leurs plans de réaffectation des fonds et devront respecter les paramètres ci-dessous.</t>
  </si>
  <si>
    <t>ILD</t>
  </si>
  <si>
    <t>Nom</t>
  </si>
  <si>
    <t>Paramètre</t>
  </si>
  <si>
    <t>2.1 - 2.2</t>
  </si>
  <si>
    <t xml:space="preserve">Impact sur le développement </t>
  </si>
  <si>
    <t xml:space="preserve">Les centres ne peuvent pas ajouter ou réduire les fonds à/de ces RLD </t>
  </si>
  <si>
    <t>Étudiants en formation courtes</t>
  </si>
  <si>
    <t xml:space="preserve">Accréditation des programmes </t>
  </si>
  <si>
    <t xml:space="preserve">6.1 – 6.4 </t>
  </si>
  <si>
    <t>Fiduciaire</t>
  </si>
  <si>
    <t>7.1 – 7.6</t>
  </si>
  <si>
    <t xml:space="preserve">Impact institutionnel </t>
  </si>
  <si>
    <t xml:space="preserve">Publications de recherche </t>
  </si>
  <si>
    <t xml:space="preserve">Ouvert pour l'ajout de fonds supplémentaires </t>
  </si>
  <si>
    <t xml:space="preserve">Infrastructure </t>
  </si>
  <si>
    <r>
      <t>Ouvert à l'ajout de fonds supplémentaires – limité à 1 jalon                                                                                                                                           *</t>
    </r>
    <r>
      <rPr>
        <i/>
        <sz val="11"/>
        <color rgb="FF000000"/>
        <rFont val="Times New Roman"/>
        <family val="1"/>
      </rPr>
      <t>NB : Le nouveau jalon qui sera proposé ne peut pas inclure des activités sur de nouvelles constructions ou de nouveaux travaux de génie civil.</t>
    </r>
  </si>
  <si>
    <t xml:space="preserve">Entrepreneuriat </t>
  </si>
  <si>
    <r>
      <t xml:space="preserve">Ouvert pour l'ajout de fonds supplémentaires – limité à 1 jalon                                                                                                                                      </t>
    </r>
    <r>
      <rPr>
        <i/>
        <sz val="11"/>
        <color rgb="FF000000"/>
        <rFont val="Times New Roman"/>
        <family val="1"/>
      </rPr>
      <t xml:space="preserve">*NB : Le nouveau jalon devra être choisi dans la liste actuelle d’option de jalons dans le modèle de RDL 5.3 </t>
    </r>
  </si>
  <si>
    <t>Doctorants</t>
  </si>
  <si>
    <r>
      <t xml:space="preserve">Ouvert à l'ajout de fonds                                                                                                                                                                                                 </t>
    </r>
    <r>
      <rPr>
        <i/>
        <sz val="11"/>
        <color rgb="FF000000"/>
        <rFont val="Times New Roman"/>
        <family val="1"/>
      </rPr>
      <t>*NB : Ouvert à la réduction uniquement pour les centres émergents fournissant une justification</t>
    </r>
    <r>
      <rPr>
        <sz val="11"/>
        <color rgb="FF000000"/>
        <rFont val="Times New Roman"/>
        <family val="1"/>
      </rPr>
      <t xml:space="preserve">. </t>
    </r>
  </si>
  <si>
    <t>Maitrise</t>
  </si>
  <si>
    <t>Ouvert à l'ajout de fonds supplémentaires</t>
  </si>
  <si>
    <t>Revenus externes</t>
  </si>
  <si>
    <t xml:space="preserve">Stage </t>
  </si>
  <si>
    <r>
      <t>Ouvert à l'ajout de fonds supplémentaires et à la réduction de fonds avec une limite de réduction de 15% des fonds alloués initialement.                            *</t>
    </r>
    <r>
      <rPr>
        <i/>
        <sz val="11"/>
        <color rgb="FF000000"/>
        <rFont val="Times New Roman"/>
        <family val="1"/>
      </rPr>
      <t>NB : les centres sont encouragés à ne pas réduire autant que possible et une justification est nécessaire si c'est le cas.</t>
    </r>
  </si>
  <si>
    <t>Instructions pour les propositions de réaffectation de centres</t>
  </si>
  <si>
    <t>À mi-parcours, les centres peuvent réaffecter leur financement soit (i) en réaffectant leurs fonds existants au cas par cas et/ou (ii) en allouant les fonds supplémentaires qui ont été attribués dans la RMP. Pour ce faire, les centres doivent remplir la proposition sur cette feuille Excel qui se compose de deux éléments :</t>
  </si>
  <si>
    <r>
      <t xml:space="preserve">1.	</t>
    </r>
    <r>
      <rPr>
        <b/>
        <sz val="11"/>
        <color theme="1"/>
        <rFont val="Times New Roman"/>
        <family val="1"/>
      </rPr>
      <t>Déclaration écrite</t>
    </r>
    <r>
      <rPr>
        <sz val="11"/>
        <color theme="1"/>
        <rFont val="Times New Roman"/>
        <family val="1"/>
      </rPr>
      <t xml:space="preserve"> : Une brève note explicative écrite (pas plus de 300 mots) du centre justifiant sa demande de réallocation. Les centres doivent inclure dans l'explication (i) les RLD auxquels ils désirent ajouter des fonds et expliquer pourquoi ; (ii) la justification de la réduction des fonds des stages, le cas échéant ; et (iii) comment ces décisions de réallocation seront bénéfiques aux activités/plans prévus par le centre dans le cadre du projet et au-delà.  </t>
    </r>
  </si>
  <si>
    <r>
      <t xml:space="preserve">2.	</t>
    </r>
    <r>
      <rPr>
        <b/>
        <sz val="11"/>
        <color theme="1"/>
        <rFont val="Times New Roman"/>
        <family val="1"/>
      </rPr>
      <t>Proposition de RLD</t>
    </r>
    <r>
      <rPr>
        <sz val="11"/>
        <color theme="1"/>
        <rFont val="Times New Roman"/>
        <family val="1"/>
      </rPr>
      <t xml:space="preserve"> : Les centres doivent insérer les cibles prévues des RLD à ajouter ou à réduire dans les cellules jaunes. Par exemple, les centres devront indiquer le nombre d'étudiants qu'ils souhaitent ajouter, et non le montant en dollars US que valent ces étudiants. Toutes les autres cellules contiennent les informations actuelles sur les RLD du centre et sont verrouillées - elles seront préremplies et certaines changeront pour refléter les décisions du centre dans les cellules jaunes. La redistribution de chaque RLD doit respecter les paramètres énoncés ci-dessus. Un exemple de proposition figure à la page suivante.</t>
    </r>
  </si>
  <si>
    <t>Veuillez noter :</t>
  </si>
  <si>
    <r>
      <t>·</t>
    </r>
    <r>
      <rPr>
        <sz val="7"/>
        <color theme="1"/>
        <rFont val="Times New Roman"/>
        <family val="1"/>
      </rPr>
      <t xml:space="preserve">       </t>
    </r>
    <r>
      <rPr>
        <sz val="11"/>
        <color theme="1"/>
        <rFont val="Times New Roman"/>
        <family val="1"/>
      </rPr>
      <t>Les centres qui souhaitent réaffecter des fonds existants et allouer des fonds supplémentaires doivent finaliser la réaffectation des fonds existants avant d'allouer les fonds supplémentaires, comme le montre l'exemple ci-dessous.</t>
    </r>
  </si>
  <si>
    <r>
      <t>·</t>
    </r>
    <r>
      <rPr>
        <sz val="7"/>
        <color theme="1"/>
        <rFont val="Times New Roman"/>
        <family val="1"/>
      </rPr>
      <t xml:space="preserve">       </t>
    </r>
    <r>
      <rPr>
        <sz val="11"/>
        <color theme="1"/>
        <rFont val="Times New Roman"/>
        <family val="1"/>
      </rPr>
      <t>Si un centre réaffecte des fonds existants, le montant total alloué en dollars US ne doit pas changer. Cela signifie que le montant en USD réduit d'un RLD doit être égal au montant total ajouté aux autres RLD.</t>
    </r>
  </si>
  <si>
    <r>
      <t>·</t>
    </r>
    <r>
      <rPr>
        <sz val="7"/>
        <color theme="1"/>
        <rFont val="Times New Roman"/>
        <family val="1"/>
      </rPr>
      <t xml:space="preserve">       </t>
    </r>
    <r>
      <rPr>
        <sz val="11"/>
        <color theme="1"/>
        <rFont val="Times New Roman"/>
        <family val="1"/>
      </rPr>
      <t xml:space="preserve">Le solde de chaque RLD est fourni pour indiquer aux centres combien (en US$) il reste à gagner pour chaque RLD.  </t>
    </r>
  </si>
  <si>
    <r>
      <t>·</t>
    </r>
    <r>
      <rPr>
        <sz val="7"/>
        <color theme="1"/>
        <rFont val="Times New Roman"/>
        <family val="1"/>
      </rPr>
      <t xml:space="preserve">       </t>
    </r>
    <r>
      <rPr>
        <sz val="11"/>
        <color theme="1"/>
        <rFont val="Times New Roman"/>
        <family val="1"/>
      </rPr>
      <t>Si les centres reçoivent des fonds supplémentaires, cela sera indiqué dans le coin supérieur gauche de la feuille Excel. Tous ces fonds supplémentaires doivent être affectés.</t>
    </r>
  </si>
  <si>
    <r>
      <t>·</t>
    </r>
    <r>
      <rPr>
        <sz val="7"/>
        <color theme="1"/>
        <rFont val="Times New Roman"/>
        <family val="1"/>
      </rPr>
      <t xml:space="preserve">       </t>
    </r>
    <r>
      <rPr>
        <sz val="11"/>
        <color theme="1"/>
        <rFont val="Times New Roman"/>
        <family val="1"/>
      </rPr>
      <t>Les centres ne pourront modifier que les cellules en jaune, toutes les autres cellules seront verrouillées.</t>
    </r>
  </si>
  <si>
    <r>
      <t>·</t>
    </r>
    <r>
      <rPr>
        <sz val="7"/>
        <color theme="1"/>
        <rFont val="Times New Roman"/>
        <family val="1"/>
      </rPr>
      <t xml:space="preserve">       </t>
    </r>
    <r>
      <rPr>
        <sz val="11"/>
        <color theme="1"/>
        <rFont val="Times New Roman"/>
        <family val="1"/>
      </rPr>
      <t xml:space="preserve">Dans les cellules jaunes, les centres ajouteront la valeur unitaire (c'est-à-dire le nombre d'étudiants, le nombre de stages, etc.), et non un montant en dollars. </t>
    </r>
  </si>
  <si>
    <r>
      <t>·</t>
    </r>
    <r>
      <rPr>
        <sz val="7"/>
        <color theme="1"/>
        <rFont val="Times New Roman"/>
        <family val="1"/>
      </rPr>
      <t xml:space="preserve">       </t>
    </r>
    <r>
      <rPr>
        <sz val="11"/>
        <color theme="1"/>
        <rFont val="Times New Roman"/>
        <family val="1"/>
      </rPr>
      <t>Des contrôles seront mis en place pour s'assurer que le fichier Excel est correctement renseigné et que les paramètres sont respectés. Si nécessaire, des messages d'erreur apparaîtront pour vous rediriger.</t>
    </r>
  </si>
  <si>
    <t>EXEMPLE</t>
  </si>
  <si>
    <t>Voici un exemple d'un centre qui réaffecte des fonds existants et alloue des fonds supplémentaires.</t>
  </si>
  <si>
    <r>
      <t xml:space="preserve">Réaffectation de fonds existants : </t>
    </r>
    <r>
      <rPr>
        <sz val="11"/>
        <color theme="1"/>
        <rFont val="Times New Roman"/>
        <family val="1"/>
      </rPr>
      <t>Le centre A souhaite réaffecter ses fonds existants. Il décide de supprimer 18 stages nationaux (dont le coût unitaire est de 1 000 dollars) et 8 stages régionaux (dont le coût unitaire est de 1 500 dollars), ce qui représente une réduction de 30 000 dollars. Dans la feuille Excel, il ajoute les numéros d'unité "-18" et "-8" en conséquence dans les cellules jaunes. Sur la base des objectifs du centre, ils décident de transférer une partie de ces fonds vers les étudiants en master et les revenus externes. Ils décident d'ajouter 6 étudiants en master nationaux, 2 étudiantes nationales et 1 étudiante régionale - pour un total de 22 000 $ après avoir pris en compte les coûts unitaires. Dans leur feuille Excel, ils ajoutent les nombres unitaires "6", "2" et "1" dans les cellules jaunes. Ils décident également d’ajouter 4 000 $ en recettes externes régionales/privées (avec un coût unitaire de 2 $ pour 1 $ collecté) - pour un total de 8 000 $. Dans leur feuille Excel, ils ajoutent l'unité de "4 000" dans la cellule jaune. Grâce à cette réaffectation, le centre a réussi à déplacer les 30 000 $ des stages vers un total de 30 000 $ d'étudiants en master et de revenus externes.</t>
    </r>
    <r>
      <rPr>
        <i/>
        <sz val="11"/>
        <color theme="1"/>
        <rFont val="Times New Roman"/>
        <family val="1"/>
      </rPr>
      <t xml:space="preserve"> </t>
    </r>
  </si>
  <si>
    <r>
      <t xml:space="preserve">Allocation de fonds supplémentaires : </t>
    </r>
    <r>
      <rPr>
        <sz val="11"/>
        <color theme="1"/>
        <rFont val="Times New Roman"/>
        <family val="1"/>
      </rPr>
      <t xml:space="preserve">De plus, le centre a reçu 50 000 dollars de financement supplémentaire. À la suite de discussions, le centre décide d'affecter ces fonds à des étudiants en master régionaux et à des revenus externes provenant de sources nationales. Le centre décide d'ajouter 5 étudiants régionaux masculins et 5 étudiantes régionales - pour un total de 45 000 $ compte tenu des coûts unitaires. Dans leur feuille, le centre ajoute le numéro d'unité "5" en conséquence dans les cellules jaunes. Le centre dispose encore de 5 000 $ de fonds supplémentaires et choisit de les affecter à des revenus externes provenant de sources nationales. Dans leur feuille, le centre ajoute l'unité "5 000" dans les cellules jaunes. Le centre a maintenant alloué tous ses fonds supplémentaires et les nouveaux totaux et soldes du RDL sont automatiquement mis à jour.    </t>
    </r>
    <r>
      <rPr>
        <i/>
        <sz val="11"/>
        <color theme="1"/>
        <rFont val="Times New Roman"/>
        <family val="1"/>
      </rPr>
      <t xml:space="preserve">                         </t>
    </r>
  </si>
  <si>
    <t>50 000 $ de financement supplémentaire sont accordés</t>
  </si>
  <si>
    <t>3.2 Maitrise</t>
  </si>
  <si>
    <t>5.1 Revenus externes</t>
  </si>
  <si>
    <t>5.2 Stage</t>
  </si>
  <si>
    <t xml:space="preserve">Description du RLD, si nécessaire </t>
  </si>
  <si>
    <t>Total Maitrise</t>
  </si>
  <si>
    <t>Maîtres nationaux masculins</t>
  </si>
  <si>
    <t>Maîtres nationaux féminins</t>
  </si>
  <si>
    <t>Maîtres régionaux masculins</t>
  </si>
  <si>
    <t>Maîtres régionaux féminins</t>
  </si>
  <si>
    <t>Total Revenus</t>
  </si>
  <si>
    <t>sources nationales</t>
  </si>
  <si>
    <t>Sources regionals /privées</t>
  </si>
  <si>
    <t>Total Stage</t>
  </si>
  <si>
    <t xml:space="preserve">national </t>
  </si>
  <si>
    <t>régional</t>
  </si>
  <si>
    <t xml:space="preserve">Fonds existants : Nouvelle allocation totale </t>
  </si>
  <si>
    <t>Fonds supplémentaires :  Insérer les unités ajoutées</t>
  </si>
  <si>
    <t>Ajouté à partir du financement supplémentaire (US$)</t>
  </si>
  <si>
    <t xml:space="preserve">Nouveau montant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</si>
</sst>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_(&quot;$&quot;* #,##0.00_);_(&quot;$&quot;* \(#,##0.00\);_(&quot;$&quot;* &quot;-&quot;??_);_(@_)"/>
    <numFmt numFmtId="166" formatCode="_(* #,##0.00_);_(* \(#,##0.00\);_(* &quot;-&quot;??_);_(@_)"/>
    <numFmt numFmtId="167" formatCode="_(&quot;$&quot;* #,##0_);_(&quot;$&quot;* \(#,##0\);_(&quot;$&quot;* &quot;-&quot;??_);_(@_)"/>
    <numFmt numFmtId="168" formatCode="_(* #,##0_);_(* \(#,##0\);_(* &quot;-&quot;??_);_(@_)"/>
  </numFmts>
  <fonts count="36"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i/>
      <sz val="11"/>
      <name val="Calibri"/>
      <family val="2"/>
      <scheme val="minor"/>
    </font>
    <font>
      <b/>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sz val="11"/>
      <name val="Calibri"/>
      <family val="2"/>
      <scheme val="minor"/>
    </font>
    <font>
      <b/>
      <sz val="11"/>
      <name val="Calibri"/>
      <family val="2"/>
      <scheme val="minor"/>
    </font>
    <font>
      <b/>
      <sz val="14"/>
      <color theme="0"/>
      <name val="Calibri"/>
      <family val="2"/>
      <scheme val="minor"/>
    </font>
    <font>
      <sz val="9"/>
      <color rgb="FFFF0000"/>
      <name val="Calibri"/>
      <family val="2"/>
      <scheme val="minor"/>
    </font>
    <font>
      <sz val="10"/>
      <name val="Calibri"/>
      <family val="2"/>
      <scheme val="minor"/>
    </font>
    <font>
      <b/>
      <sz val="18"/>
      <name val="Calibri"/>
      <family val="2"/>
      <scheme val="minor"/>
    </font>
    <font>
      <sz val="14"/>
      <name val="Calibri"/>
      <family val="2"/>
      <scheme val="minor"/>
    </font>
    <font>
      <i/>
      <sz val="11"/>
      <color rgb="FFFF0000"/>
      <name val="Calibri"/>
      <family val="2"/>
      <scheme val="minor"/>
    </font>
    <font>
      <b/>
      <u/>
      <sz val="11"/>
      <color theme="1"/>
      <name val="Times New Roman"/>
      <family val="1"/>
    </font>
    <font>
      <sz val="11"/>
      <color theme="1"/>
      <name val="Times New Roman"/>
      <family val="1"/>
    </font>
    <font>
      <b/>
      <sz val="10"/>
      <color theme="1"/>
      <name val="Times New Roman"/>
      <family val="1"/>
    </font>
    <font>
      <b/>
      <sz val="10"/>
      <color rgb="FF000000"/>
      <name val="Times New Roman"/>
      <family val="1"/>
    </font>
    <font>
      <b/>
      <sz val="11"/>
      <color rgb="FF000000"/>
      <name val="Times New Roman"/>
      <family val="1"/>
    </font>
    <font>
      <sz val="11"/>
      <color rgb="FF000000"/>
      <name val="Times New Roman"/>
      <family val="1"/>
    </font>
    <font>
      <i/>
      <sz val="11"/>
      <color rgb="FF000000"/>
      <name val="Times New Roman"/>
      <family val="1"/>
    </font>
    <font>
      <sz val="10"/>
      <color rgb="FF000000"/>
      <name val="Times New Roman"/>
      <family val="1"/>
    </font>
    <font>
      <b/>
      <sz val="11"/>
      <color theme="1"/>
      <name val="Times New Roman"/>
      <family val="1"/>
    </font>
    <font>
      <sz val="11"/>
      <color theme="1"/>
      <name val="Symbol"/>
      <family val="1"/>
      <charset val="2"/>
    </font>
    <font>
      <sz val="7"/>
      <color theme="1"/>
      <name val="Times New Roman"/>
      <family val="1"/>
    </font>
    <font>
      <i/>
      <sz val="11"/>
      <color theme="1"/>
      <name val="Times New Roman"/>
      <family val="1"/>
    </font>
    <font>
      <b/>
      <sz val="11"/>
      <color rgb="FF000000"/>
      <name val="Calibri"/>
      <family val="2"/>
      <scheme val="minor"/>
    </font>
    <font>
      <i/>
      <sz val="10"/>
      <color rgb="FF000000"/>
      <name val="Calibri"/>
      <family val="2"/>
      <scheme val="minor"/>
    </font>
    <font>
      <b/>
      <i/>
      <sz val="10"/>
      <color rgb="FF000000"/>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sz val="11"/>
      <color rgb="FF000000"/>
      <name val="Calibri"/>
      <family val="2"/>
    </font>
  </fonts>
  <fills count="14">
    <fill>
      <patternFill patternType="none"/>
    </fill>
    <fill>
      <patternFill patternType="gray125"/>
    </fill>
    <fill>
      <patternFill patternType="solid">
        <fgColor rgb="FFC6EFCE"/>
      </patternFill>
    </fill>
    <fill>
      <patternFill patternType="solid">
        <fgColor theme="7" tint="0.79998168889431442"/>
        <bgColor indexed="64"/>
      </patternFill>
    </fill>
    <fill>
      <patternFill patternType="solid">
        <fgColor rgb="FF0070C0"/>
        <bgColor indexed="64"/>
      </patternFill>
    </fill>
    <fill>
      <patternFill patternType="solid">
        <fgColor rgb="FFFFFF00"/>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rgb="FFE7E6E6"/>
        <bgColor indexed="64"/>
      </patternFill>
    </fill>
    <fill>
      <patternFill patternType="solid">
        <fgColor rgb="FFFFF2CC"/>
        <bgColor indexed="64"/>
      </patternFill>
    </fill>
    <fill>
      <patternFill patternType="solid">
        <fgColor rgb="FFE2EFD9"/>
        <bgColor indexed="64"/>
      </patternFill>
    </fill>
    <fill>
      <patternFill patternType="solid">
        <fgColor rgb="FFFBE4D5"/>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auto="1"/>
      </bottom>
      <diagonal/>
    </border>
    <border>
      <left style="medium">
        <color indexed="64"/>
      </left>
      <right style="medium">
        <color indexed="64"/>
      </right>
      <top style="medium">
        <color indexed="64"/>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6" fontId="1" fillId="0" borderId="0" applyFont="0" applyFill="0" applyBorder="0" applyAlignment="0" applyProtection="0"/>
  </cellStyleXfs>
  <cellXfs count="153">
    <xf numFmtId="0" fontId="0" fillId="0" borderId="0" xfId="0"/>
    <xf numFmtId="167" fontId="3" fillId="0" borderId="0" xfId="1" applyNumberFormat="1" applyFont="1" applyProtection="1"/>
    <xf numFmtId="167" fontId="0" fillId="0" borderId="0" xfId="1" applyNumberFormat="1" applyFont="1" applyProtection="1"/>
    <xf numFmtId="167" fontId="7" fillId="0" borderId="0" xfId="1" applyNumberFormat="1" applyFont="1" applyProtection="1"/>
    <xf numFmtId="9" fontId="3" fillId="0" borderId="0" xfId="2" applyFont="1" applyProtection="1"/>
    <xf numFmtId="9" fontId="9" fillId="0" borderId="0" xfId="2" applyFont="1" applyProtection="1"/>
    <xf numFmtId="9" fontId="7" fillId="0" borderId="0" xfId="2" applyFont="1" applyProtection="1"/>
    <xf numFmtId="167" fontId="3" fillId="0" borderId="0" xfId="2" applyNumberFormat="1" applyFont="1" applyProtection="1"/>
    <xf numFmtId="167" fontId="9" fillId="0" borderId="0" xfId="2" applyNumberFormat="1" applyFont="1" applyProtection="1"/>
    <xf numFmtId="167" fontId="7" fillId="0" borderId="0" xfId="2" applyNumberFormat="1" applyFont="1" applyProtection="1"/>
    <xf numFmtId="167" fontId="3" fillId="0" borderId="0" xfId="1" applyNumberFormat="1" applyFont="1" applyFill="1" applyProtection="1"/>
    <xf numFmtId="167" fontId="0" fillId="0" borderId="0" xfId="1" applyNumberFormat="1" applyFont="1" applyFill="1" applyBorder="1" applyProtection="1"/>
    <xf numFmtId="167" fontId="9" fillId="0" borderId="0" xfId="2" applyNumberFormat="1" applyFont="1" applyFill="1" applyProtection="1"/>
    <xf numFmtId="167" fontId="3" fillId="6" borderId="0" xfId="1" applyNumberFormat="1" applyFont="1" applyFill="1" applyAlignment="1" applyProtection="1">
      <alignment vertical="top" wrapText="1"/>
    </xf>
    <xf numFmtId="167" fontId="12" fillId="6" borderId="0" xfId="1" applyNumberFormat="1" applyFont="1" applyFill="1" applyBorder="1" applyAlignment="1" applyProtection="1">
      <alignment horizontal="left" vertical="top" wrapText="1"/>
    </xf>
    <xf numFmtId="167" fontId="3" fillId="0" borderId="0" xfId="1" applyNumberFormat="1" applyFont="1" applyFill="1" applyBorder="1" applyAlignment="1" applyProtection="1">
      <alignment wrapText="1"/>
    </xf>
    <xf numFmtId="167" fontId="3" fillId="0" borderId="0" xfId="1" applyNumberFormat="1" applyFont="1" applyFill="1" applyBorder="1" applyAlignment="1" applyProtection="1">
      <alignment vertical="top" wrapText="1"/>
    </xf>
    <xf numFmtId="167" fontId="3" fillId="8" borderId="0" xfId="1" applyNumberFormat="1" applyFont="1" applyFill="1" applyProtection="1"/>
    <xf numFmtId="167" fontId="3" fillId="7" borderId="0" xfId="1" applyNumberFormat="1" applyFont="1" applyFill="1" applyProtection="1"/>
    <xf numFmtId="9" fontId="9" fillId="7" borderId="0" xfId="2" applyFont="1" applyFill="1" applyProtection="1"/>
    <xf numFmtId="167" fontId="9" fillId="7" borderId="0" xfId="2" applyNumberFormat="1" applyFont="1" applyFill="1" applyProtection="1"/>
    <xf numFmtId="167" fontId="0" fillId="7" borderId="0" xfId="1" applyNumberFormat="1" applyFont="1" applyFill="1" applyProtection="1"/>
    <xf numFmtId="167" fontId="7" fillId="8" borderId="0" xfId="1" applyNumberFormat="1" applyFont="1" applyFill="1" applyProtection="1"/>
    <xf numFmtId="167" fontId="9" fillId="8" borderId="0" xfId="1" applyNumberFormat="1" applyFont="1" applyFill="1" applyProtection="1"/>
    <xf numFmtId="9" fontId="9" fillId="0" borderId="0" xfId="2" applyFont="1" applyAlignment="1" applyProtection="1">
      <alignment horizontal="center" wrapText="1"/>
    </xf>
    <xf numFmtId="167" fontId="0" fillId="0" borderId="0" xfId="1" applyNumberFormat="1" applyFont="1"/>
    <xf numFmtId="167" fontId="9" fillId="0" borderId="0" xfId="2" applyNumberFormat="1" applyFont="1" applyAlignment="1" applyProtection="1">
      <alignment wrapText="1"/>
    </xf>
    <xf numFmtId="164" fontId="0" fillId="0" borderId="0" xfId="0" applyNumberFormat="1"/>
    <xf numFmtId="165" fontId="0" fillId="0" borderId="0" xfId="1" applyFont="1"/>
    <xf numFmtId="167" fontId="3" fillId="0" borderId="0" xfId="2" applyNumberFormat="1" applyFont="1" applyAlignment="1" applyProtection="1">
      <alignment wrapText="1"/>
    </xf>
    <xf numFmtId="167" fontId="9" fillId="7" borderId="0" xfId="2" applyNumberFormat="1" applyFont="1" applyFill="1" applyAlignment="1" applyProtection="1">
      <alignment wrapText="1"/>
    </xf>
    <xf numFmtId="168" fontId="9" fillId="0" borderId="0" xfId="4" applyNumberFormat="1" applyFont="1" applyAlignment="1" applyProtection="1">
      <alignment wrapText="1"/>
    </xf>
    <xf numFmtId="168" fontId="9" fillId="7" borderId="0" xfId="4" applyNumberFormat="1" applyFont="1" applyFill="1" applyAlignment="1" applyProtection="1">
      <alignment wrapText="1"/>
    </xf>
    <xf numFmtId="168" fontId="3" fillId="0" borderId="0" xfId="4" applyNumberFormat="1" applyFont="1" applyAlignment="1" applyProtection="1">
      <alignment wrapText="1"/>
    </xf>
    <xf numFmtId="167" fontId="12" fillId="0" borderId="0" xfId="1" applyNumberFormat="1" applyFont="1" applyFill="1" applyBorder="1" applyAlignment="1" applyProtection="1">
      <alignment horizontal="left" vertical="top" wrapText="1"/>
    </xf>
    <xf numFmtId="168" fontId="9" fillId="0" borderId="0" xfId="4" applyNumberFormat="1" applyFont="1" applyFill="1" applyBorder="1" applyAlignment="1" applyProtection="1">
      <alignment wrapText="1"/>
    </xf>
    <xf numFmtId="167" fontId="13" fillId="0" borderId="0" xfId="2" applyNumberFormat="1" applyFont="1" applyAlignment="1" applyProtection="1">
      <alignment wrapText="1"/>
    </xf>
    <xf numFmtId="0" fontId="0" fillId="8" borderId="0" xfId="0" applyFill="1"/>
    <xf numFmtId="0" fontId="17" fillId="8" borderId="0" xfId="0" applyFont="1" applyFill="1" applyAlignment="1">
      <alignment horizontal="center" vertical="center"/>
    </xf>
    <xf numFmtId="0" fontId="17" fillId="8" borderId="0" xfId="0" applyFont="1" applyFill="1" applyAlignment="1">
      <alignment horizontal="left" vertical="center"/>
    </xf>
    <xf numFmtId="0" fontId="19" fillId="8" borderId="0" xfId="0" applyFont="1" applyFill="1" applyAlignment="1">
      <alignment horizontal="left" vertical="center" wrapText="1"/>
    </xf>
    <xf numFmtId="0" fontId="20" fillId="8" borderId="0" xfId="0" applyFont="1" applyFill="1" applyAlignment="1">
      <alignment horizontal="center" vertical="center" wrapText="1"/>
    </xf>
    <xf numFmtId="0" fontId="19" fillId="8" borderId="0" xfId="0" applyFont="1" applyFill="1" applyAlignment="1">
      <alignment horizontal="left" vertical="top" wrapText="1"/>
    </xf>
    <xf numFmtId="0" fontId="20" fillId="8" borderId="0" xfId="0" applyFont="1" applyFill="1" applyAlignment="1">
      <alignment horizontal="left" vertical="top" wrapText="1"/>
    </xf>
    <xf numFmtId="0" fontId="21" fillId="9" borderId="1" xfId="0" applyFont="1" applyFill="1" applyBorder="1" applyAlignment="1">
      <alignment horizontal="left" vertical="top" wrapText="1"/>
    </xf>
    <xf numFmtId="0" fontId="22" fillId="0" borderId="1" xfId="0" applyFont="1" applyBorder="1" applyAlignment="1">
      <alignment horizontal="left" vertical="top" wrapText="1"/>
    </xf>
    <xf numFmtId="0" fontId="21" fillId="8" borderId="0" xfId="0" applyFont="1" applyFill="1" applyAlignment="1">
      <alignment horizontal="justify" vertical="center" wrapText="1"/>
    </xf>
    <xf numFmtId="0" fontId="22" fillId="8" borderId="0" xfId="0" applyFont="1" applyFill="1" applyAlignment="1">
      <alignment horizontal="justify" vertical="center" wrapText="1"/>
    </xf>
    <xf numFmtId="0" fontId="23" fillId="8" borderId="0" xfId="0" applyFont="1" applyFill="1" applyAlignment="1">
      <alignment horizontal="justify" vertical="center" wrapText="1"/>
    </xf>
    <xf numFmtId="0" fontId="24" fillId="8" borderId="0" xfId="0" applyFont="1" applyFill="1" applyAlignment="1">
      <alignment vertical="center" wrapText="1"/>
    </xf>
    <xf numFmtId="0" fontId="18" fillId="8" borderId="0" xfId="0" applyFont="1" applyFill="1" applyAlignment="1">
      <alignment vertical="top" wrapText="1"/>
    </xf>
    <xf numFmtId="0" fontId="26" fillId="8" borderId="0" xfId="0" applyFont="1" applyFill="1" applyAlignment="1">
      <alignment vertical="top"/>
    </xf>
    <xf numFmtId="0" fontId="0" fillId="8" borderId="0" xfId="0" applyFill="1" applyAlignment="1">
      <alignment horizontal="left"/>
    </xf>
    <xf numFmtId="0" fontId="18" fillId="8" borderId="0" xfId="0" applyFont="1" applyFill="1" applyAlignment="1">
      <alignment vertical="center"/>
    </xf>
    <xf numFmtId="0" fontId="28" fillId="8" borderId="0" xfId="0" applyFont="1" applyFill="1" applyAlignment="1">
      <alignment horizontal="left" vertical="top" wrapText="1"/>
    </xf>
    <xf numFmtId="0" fontId="30" fillId="0" borderId="17" xfId="0" applyFont="1" applyBorder="1" applyAlignment="1">
      <alignment horizontal="justify" vertical="center"/>
    </xf>
    <xf numFmtId="0" fontId="33" fillId="9" borderId="17" xfId="0" applyFont="1" applyFill="1" applyBorder="1" applyAlignment="1">
      <alignment horizontal="justify" vertical="center" wrapText="1"/>
    </xf>
    <xf numFmtId="164" fontId="33" fillId="9" borderId="5" xfId="0" applyNumberFormat="1" applyFont="1" applyFill="1" applyBorder="1" applyAlignment="1">
      <alignment horizontal="justify" vertical="center" wrapText="1"/>
    </xf>
    <xf numFmtId="0" fontId="34" fillId="13" borderId="5" xfId="0" applyFont="1" applyFill="1" applyBorder="1" applyAlignment="1">
      <alignment horizontal="justify" vertical="center" wrapText="1"/>
    </xf>
    <xf numFmtId="164" fontId="33" fillId="9" borderId="5" xfId="0" applyNumberFormat="1" applyFont="1" applyFill="1" applyBorder="1" applyAlignment="1">
      <alignment horizontal="justify" vertical="center"/>
    </xf>
    <xf numFmtId="9" fontId="33" fillId="9" borderId="5" xfId="0" applyNumberFormat="1" applyFont="1" applyFill="1" applyBorder="1" applyAlignment="1">
      <alignment horizontal="justify" vertical="center" wrapText="1"/>
    </xf>
    <xf numFmtId="9" fontId="33" fillId="9" borderId="5" xfId="0" applyNumberFormat="1" applyFont="1" applyFill="1" applyBorder="1" applyAlignment="1">
      <alignment horizontal="justify" vertical="center"/>
    </xf>
    <xf numFmtId="0" fontId="33" fillId="9" borderId="5" xfId="0" applyFont="1" applyFill="1" applyBorder="1" applyAlignment="1">
      <alignment horizontal="justify" vertical="center" wrapText="1"/>
    </xf>
    <xf numFmtId="0" fontId="33" fillId="13" borderId="5" xfId="0" applyFont="1" applyFill="1" applyBorder="1" applyAlignment="1">
      <alignment horizontal="justify" vertical="center" wrapText="1"/>
    </xf>
    <xf numFmtId="0" fontId="33" fillId="9" borderId="5" xfId="0" applyFont="1" applyFill="1" applyBorder="1" applyAlignment="1">
      <alignment horizontal="justify" vertical="center"/>
    </xf>
    <xf numFmtId="0" fontId="32" fillId="5" borderId="17" xfId="0" applyFont="1" applyFill="1" applyBorder="1" applyAlignment="1">
      <alignment horizontal="justify" vertical="center" wrapText="1"/>
    </xf>
    <xf numFmtId="0" fontId="32" fillId="9" borderId="5" xfId="0" applyFont="1" applyFill="1" applyBorder="1" applyAlignment="1">
      <alignment horizontal="justify" vertical="center" wrapText="1"/>
    </xf>
    <xf numFmtId="0" fontId="33" fillId="5" borderId="5" xfId="0" applyFont="1" applyFill="1" applyBorder="1" applyAlignment="1">
      <alignment horizontal="justify" vertical="center" wrapText="1"/>
    </xf>
    <xf numFmtId="0" fontId="34" fillId="5" borderId="5" xfId="0" applyFont="1" applyFill="1" applyBorder="1" applyAlignment="1">
      <alignment horizontal="justify" vertical="center" wrapText="1"/>
    </xf>
    <xf numFmtId="164" fontId="32" fillId="9" borderId="5" xfId="0" applyNumberFormat="1" applyFont="1" applyFill="1" applyBorder="1" applyAlignment="1">
      <alignment horizontal="justify" vertical="center"/>
    </xf>
    <xf numFmtId="164" fontId="33" fillId="5" borderId="5" xfId="0" applyNumberFormat="1" applyFont="1" applyFill="1" applyBorder="1" applyAlignment="1">
      <alignment horizontal="justify" vertical="center" wrapText="1"/>
    </xf>
    <xf numFmtId="0" fontId="32" fillId="9" borderId="5" xfId="0" applyFont="1" applyFill="1" applyBorder="1" applyAlignment="1">
      <alignment horizontal="justify" vertical="center"/>
    </xf>
    <xf numFmtId="164" fontId="32" fillId="9" borderId="5" xfId="0" applyNumberFormat="1" applyFont="1" applyFill="1" applyBorder="1" applyAlignment="1">
      <alignment horizontal="justify" vertical="center" wrapText="1"/>
    </xf>
    <xf numFmtId="164" fontId="33" fillId="13" borderId="5" xfId="0" applyNumberFormat="1" applyFont="1" applyFill="1" applyBorder="1" applyAlignment="1">
      <alignment horizontal="justify" vertical="center" wrapText="1"/>
    </xf>
    <xf numFmtId="3" fontId="32" fillId="9" borderId="5" xfId="0" applyNumberFormat="1" applyFont="1" applyFill="1" applyBorder="1" applyAlignment="1">
      <alignment horizontal="justify" vertical="center"/>
    </xf>
    <xf numFmtId="3" fontId="33" fillId="5" borderId="5" xfId="0" applyNumberFormat="1" applyFont="1" applyFill="1" applyBorder="1" applyAlignment="1">
      <alignment horizontal="justify" vertical="center" wrapText="1"/>
    </xf>
    <xf numFmtId="0" fontId="34" fillId="9" borderId="5" xfId="0" applyFont="1" applyFill="1" applyBorder="1" applyAlignment="1">
      <alignment horizontal="justify" vertical="center"/>
    </xf>
    <xf numFmtId="0" fontId="34" fillId="0" borderId="5" xfId="0" applyFont="1" applyBorder="1" applyAlignment="1">
      <alignment horizontal="justify" vertical="center" wrapText="1"/>
    </xf>
    <xf numFmtId="0" fontId="0" fillId="0" borderId="0" xfId="0" applyAlignment="1">
      <alignment horizontal="left"/>
    </xf>
    <xf numFmtId="168" fontId="9" fillId="5" borderId="1" xfId="4" applyNumberFormat="1" applyFont="1" applyFill="1" applyBorder="1" applyAlignment="1" applyProtection="1">
      <alignment wrapText="1"/>
      <protection locked="0"/>
    </xf>
    <xf numFmtId="164" fontId="11" fillId="4" borderId="0" xfId="0" applyNumberFormat="1" applyFont="1" applyFill="1" applyProtection="1"/>
    <xf numFmtId="0" fontId="11" fillId="4" borderId="6" xfId="0" applyFont="1" applyFill="1" applyBorder="1" applyProtection="1"/>
    <xf numFmtId="3" fontId="11" fillId="4" borderId="0" xfId="0" applyNumberFormat="1" applyFont="1" applyFill="1" applyAlignment="1" applyProtection="1">
      <alignment horizontal="left"/>
    </xf>
    <xf numFmtId="0" fontId="0" fillId="0" borderId="0" xfId="0" applyProtection="1"/>
    <xf numFmtId="0" fontId="8" fillId="0" borderId="0" xfId="0" applyFont="1" applyAlignment="1" applyProtection="1">
      <alignment vertical="top"/>
    </xf>
    <xf numFmtId="0" fontId="5" fillId="0" borderId="1"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0" borderId="2" xfId="0" applyFont="1" applyBorder="1" applyAlignment="1" applyProtection="1">
      <alignment horizontal="center" vertical="top" wrapText="1"/>
    </xf>
    <xf numFmtId="0" fontId="0" fillId="0" borderId="0" xfId="0" applyAlignment="1" applyProtection="1">
      <alignment vertical="top"/>
    </xf>
    <xf numFmtId="0" fontId="9" fillId="6" borderId="3" xfId="3" applyFont="1" applyFill="1" applyBorder="1" applyAlignment="1" applyProtection="1">
      <alignment horizontal="left" vertical="center" wrapText="1"/>
    </xf>
    <xf numFmtId="0" fontId="9" fillId="6" borderId="4" xfId="3" applyFont="1" applyFill="1" applyBorder="1" applyAlignment="1" applyProtection="1">
      <alignment horizontal="left" vertical="center" wrapText="1"/>
    </xf>
    <xf numFmtId="0" fontId="10" fillId="5" borderId="3" xfId="3" applyFont="1" applyFill="1" applyBorder="1" applyAlignment="1" applyProtection="1">
      <alignment horizontal="left" vertical="center" wrapText="1"/>
    </xf>
    <xf numFmtId="167" fontId="0" fillId="7" borderId="1" xfId="1" applyNumberFormat="1" applyFont="1" applyFill="1" applyBorder="1" applyProtection="1"/>
    <xf numFmtId="167" fontId="3" fillId="0" borderId="0" xfId="1" applyNumberFormat="1" applyFont="1" applyAlignment="1" applyProtection="1">
      <alignment wrapText="1"/>
    </xf>
    <xf numFmtId="167" fontId="0" fillId="0" borderId="0" xfId="1" applyNumberFormat="1" applyFont="1" applyFill="1" applyBorder="1" applyAlignment="1" applyProtection="1">
      <alignment wrapText="1"/>
    </xf>
    <xf numFmtId="167" fontId="0" fillId="7" borderId="7" xfId="1" applyNumberFormat="1" applyFont="1" applyFill="1" applyBorder="1" applyAlignment="1" applyProtection="1">
      <alignment wrapText="1"/>
    </xf>
    <xf numFmtId="167" fontId="0" fillId="7" borderId="8" xfId="1" applyNumberFormat="1" applyFont="1" applyFill="1" applyBorder="1" applyAlignment="1" applyProtection="1">
      <alignment wrapText="1"/>
    </xf>
    <xf numFmtId="167" fontId="3" fillId="0" borderId="0" xfId="1" applyNumberFormat="1" applyFont="1" applyBorder="1" applyProtection="1"/>
    <xf numFmtId="167" fontId="0" fillId="7" borderId="9" xfId="1" applyNumberFormat="1" applyFont="1" applyFill="1" applyBorder="1" applyProtection="1"/>
    <xf numFmtId="167" fontId="0" fillId="6" borderId="1" xfId="1" applyNumberFormat="1" applyFont="1" applyFill="1" applyBorder="1" applyProtection="1"/>
    <xf numFmtId="0" fontId="10" fillId="0" borderId="0" xfId="0" applyFont="1" applyAlignment="1" applyProtection="1">
      <alignment horizontal="left" vertical="center" wrapText="1"/>
    </xf>
    <xf numFmtId="167" fontId="0" fillId="0" borderId="0" xfId="1" applyNumberFormat="1" applyFont="1" applyBorder="1" applyProtection="1"/>
    <xf numFmtId="167" fontId="7" fillId="0" borderId="0" xfId="1" applyNumberFormat="1" applyFont="1" applyBorder="1" applyProtection="1"/>
    <xf numFmtId="167" fontId="14" fillId="3" borderId="0" xfId="1" applyNumberFormat="1" applyFont="1" applyFill="1" applyBorder="1" applyProtection="1"/>
    <xf numFmtId="167" fontId="9" fillId="3" borderId="0" xfId="1" applyNumberFormat="1" applyFont="1" applyFill="1" applyBorder="1" applyProtection="1"/>
    <xf numFmtId="0" fontId="15" fillId="3" borderId="0" xfId="0" applyFont="1" applyFill="1" applyProtection="1"/>
    <xf numFmtId="0" fontId="9" fillId="3" borderId="0" xfId="0" applyFont="1" applyFill="1" applyProtection="1"/>
    <xf numFmtId="0" fontId="22" fillId="11" borderId="1" xfId="0" applyFont="1" applyFill="1" applyBorder="1" applyAlignment="1">
      <alignment horizontal="left" vertical="top" wrapText="1"/>
    </xf>
    <xf numFmtId="0" fontId="17" fillId="8" borderId="0" xfId="0" applyFont="1" applyFill="1" applyAlignment="1">
      <alignment horizontal="left" vertical="center"/>
    </xf>
    <xf numFmtId="0" fontId="18" fillId="8" borderId="0" xfId="0" applyFont="1" applyFill="1" applyAlignment="1">
      <alignment horizontal="left" vertical="top" wrapText="1"/>
    </xf>
    <xf numFmtId="0" fontId="20" fillId="8" borderId="0" xfId="0" applyFont="1" applyFill="1" applyAlignment="1">
      <alignment horizontal="left" vertical="top" wrapText="1"/>
    </xf>
    <xf numFmtId="0" fontId="21" fillId="9" borderId="1" xfId="0" applyFont="1" applyFill="1" applyBorder="1" applyAlignment="1">
      <alignment horizontal="left" vertical="top" wrapText="1"/>
    </xf>
    <xf numFmtId="0" fontId="22" fillId="10" borderId="1" xfId="0" applyFont="1" applyFill="1" applyBorder="1" applyAlignment="1">
      <alignment horizontal="left" vertical="top" wrapText="1"/>
    </xf>
    <xf numFmtId="0" fontId="22" fillId="0" borderId="1" xfId="0" applyFont="1" applyBorder="1" applyAlignment="1">
      <alignment horizontal="left" vertical="top" wrapText="1"/>
    </xf>
    <xf numFmtId="0" fontId="22" fillId="12" borderId="10" xfId="0" applyFont="1" applyFill="1" applyBorder="1" applyAlignment="1">
      <alignment horizontal="left" vertical="top" wrapText="1"/>
    </xf>
    <xf numFmtId="0" fontId="22" fillId="12" borderId="11" xfId="0" applyFont="1" applyFill="1" applyBorder="1" applyAlignment="1">
      <alignment horizontal="left" vertical="top" wrapText="1"/>
    </xf>
    <xf numFmtId="0" fontId="22" fillId="12" borderId="12" xfId="0" applyFont="1" applyFill="1" applyBorder="1" applyAlignment="1">
      <alignment horizontal="left" vertical="top" wrapText="1"/>
    </xf>
    <xf numFmtId="0" fontId="22" fillId="12" borderId="13" xfId="0" applyFont="1" applyFill="1" applyBorder="1" applyAlignment="1">
      <alignment horizontal="left" vertical="top" wrapText="1"/>
    </xf>
    <xf numFmtId="0" fontId="22" fillId="12" borderId="6" xfId="0" applyFont="1" applyFill="1" applyBorder="1" applyAlignment="1">
      <alignment horizontal="left" vertical="top" wrapText="1"/>
    </xf>
    <xf numFmtId="0" fontId="22" fillId="12" borderId="9" xfId="0" applyFont="1" applyFill="1" applyBorder="1" applyAlignment="1">
      <alignment horizontal="left" vertical="top" wrapText="1"/>
    </xf>
    <xf numFmtId="0" fontId="22" fillId="11" borderId="10" xfId="0" applyFont="1" applyFill="1" applyBorder="1" applyAlignment="1">
      <alignment horizontal="left" vertical="top" wrapText="1"/>
    </xf>
    <xf numFmtId="0" fontId="22" fillId="11" borderId="11" xfId="0" applyFont="1" applyFill="1" applyBorder="1" applyAlignment="1">
      <alignment horizontal="left" vertical="top" wrapText="1"/>
    </xf>
    <xf numFmtId="0" fontId="22" fillId="11" borderId="12" xfId="0" applyFont="1" applyFill="1" applyBorder="1" applyAlignment="1">
      <alignment horizontal="left" vertical="top" wrapText="1"/>
    </xf>
    <xf numFmtId="0" fontId="22" fillId="11" borderId="13" xfId="0" applyFont="1" applyFill="1" applyBorder="1" applyAlignment="1">
      <alignment horizontal="left" vertical="top" wrapText="1"/>
    </xf>
    <xf numFmtId="0" fontId="22" fillId="11" borderId="6" xfId="0" applyFont="1" applyFill="1" applyBorder="1" applyAlignment="1">
      <alignment horizontal="left" vertical="top" wrapText="1"/>
    </xf>
    <xf numFmtId="0" fontId="22" fillId="11" borderId="9" xfId="0" applyFont="1" applyFill="1" applyBorder="1" applyAlignment="1">
      <alignment horizontal="left" vertical="top" wrapText="1"/>
    </xf>
    <xf numFmtId="0" fontId="26" fillId="8" borderId="0" xfId="0" applyFont="1" applyFill="1" applyAlignment="1">
      <alignment horizontal="left" vertical="top" wrapText="1"/>
    </xf>
    <xf numFmtId="0" fontId="25" fillId="8" borderId="0" xfId="0" applyFont="1" applyFill="1" applyAlignment="1">
      <alignment horizontal="left" vertical="center"/>
    </xf>
    <xf numFmtId="0" fontId="26" fillId="8" borderId="0" xfId="0" applyFont="1" applyFill="1" applyAlignment="1">
      <alignment horizontal="left" vertical="top"/>
    </xf>
    <xf numFmtId="0" fontId="28" fillId="8" borderId="0" xfId="0" applyFont="1" applyFill="1" applyAlignment="1">
      <alignment horizontal="left" vertical="top"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xf numFmtId="0" fontId="32" fillId="0" borderId="14" xfId="0" applyFont="1" applyBorder="1" applyAlignment="1">
      <alignment horizontal="justify" vertical="center" wrapText="1"/>
    </xf>
    <xf numFmtId="0" fontId="32" fillId="0" borderId="15" xfId="0" applyFont="1" applyBorder="1" applyAlignment="1">
      <alignment horizontal="justify" vertical="center" wrapText="1"/>
    </xf>
    <xf numFmtId="0" fontId="32" fillId="0" borderId="16" xfId="0" applyFont="1" applyBorder="1" applyAlignment="1">
      <alignment horizontal="justify" vertical="center" wrapText="1"/>
    </xf>
    <xf numFmtId="0" fontId="34" fillId="13" borderId="18" xfId="0" applyFont="1" applyFill="1" applyBorder="1" applyAlignment="1">
      <alignment horizontal="justify" vertical="center" wrapText="1"/>
    </xf>
    <xf numFmtId="0" fontId="34" fillId="13" borderId="17" xfId="0" applyFont="1" applyFill="1" applyBorder="1" applyAlignment="1">
      <alignment horizontal="justify" vertical="center" wrapText="1"/>
    </xf>
    <xf numFmtId="0" fontId="33" fillId="9" borderId="18" xfId="0" applyFont="1" applyFill="1" applyBorder="1" applyAlignment="1">
      <alignment horizontal="justify" vertical="center" wrapText="1"/>
    </xf>
    <xf numFmtId="0" fontId="33" fillId="9" borderId="17" xfId="0" applyFont="1" applyFill="1" applyBorder="1" applyAlignment="1">
      <alignment horizontal="justify" vertical="center" wrapText="1"/>
    </xf>
    <xf numFmtId="164" fontId="32" fillId="9" borderId="18" xfId="0" applyNumberFormat="1" applyFont="1" applyFill="1" applyBorder="1" applyAlignment="1">
      <alignment horizontal="justify" vertical="center" wrapText="1"/>
    </xf>
    <xf numFmtId="164" fontId="32" fillId="9" borderId="17" xfId="0" applyNumberFormat="1" applyFont="1" applyFill="1" applyBorder="1" applyAlignment="1">
      <alignment horizontal="justify" vertical="center" wrapText="1"/>
    </xf>
    <xf numFmtId="164" fontId="33" fillId="13" borderId="18" xfId="0" applyNumberFormat="1" applyFont="1" applyFill="1" applyBorder="1" applyAlignment="1">
      <alignment horizontal="justify" vertical="center" wrapText="1"/>
    </xf>
    <xf numFmtId="164" fontId="33" fillId="13" borderId="17" xfId="0" applyNumberFormat="1" applyFont="1" applyFill="1" applyBorder="1" applyAlignment="1">
      <alignment horizontal="justify" vertical="center" wrapText="1"/>
    </xf>
    <xf numFmtId="164" fontId="32" fillId="9" borderId="18" xfId="0" applyNumberFormat="1" applyFont="1" applyFill="1" applyBorder="1" applyAlignment="1">
      <alignment horizontal="justify" vertical="center"/>
    </xf>
    <xf numFmtId="164" fontId="32" fillId="9" borderId="17" xfId="0" applyNumberFormat="1" applyFont="1" applyFill="1" applyBorder="1" applyAlignment="1">
      <alignment horizontal="justify" vertical="center"/>
    </xf>
    <xf numFmtId="0" fontId="34" fillId="9" borderId="18" xfId="0" applyFont="1" applyFill="1" applyBorder="1" applyAlignment="1">
      <alignment horizontal="justify" vertical="center"/>
    </xf>
    <xf numFmtId="0" fontId="34" fillId="9" borderId="17" xfId="0" applyFont="1" applyFill="1" applyBorder="1" applyAlignment="1">
      <alignment horizontal="justify" vertical="center"/>
    </xf>
    <xf numFmtId="167" fontId="16" fillId="0" borderId="0" xfId="1" applyNumberFormat="1" applyFont="1" applyFill="1" applyBorder="1" applyAlignment="1" applyProtection="1">
      <alignment horizontal="center" wrapText="1"/>
    </xf>
  </cellXfs>
  <cellStyles count="5">
    <cellStyle name="Milliers" xfId="4" builtinId="3"/>
    <cellStyle name="Monétaire" xfId="1" builtinId="4"/>
    <cellStyle name="Normal" xfId="0" builtinId="0"/>
    <cellStyle name="Pourcentage" xfId="2" builtinId="5"/>
    <cellStyle name="Satisfaisant" xfId="3"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worldbankgroup-my.sharepoint.com/personal/ebentil_worldbank_org/Documents/Higher%20Education%20in%20Africa/ACE%20Impact/Verification%20&amp;%20disbursement%20letters/DLI%20Results%20tracking/First%20ACE%20Impact%20DLR%20tracking/Results%20Tracking%20First%20ACE%20Impact_April2022.xlsx?F85F52A1" TargetMode="External"/><Relationship Id="rId1" Type="http://schemas.openxmlformats.org/officeDocument/2006/relationships/externalLinkPath" Target="file:///F85F52A1/Results%20Tracking%20First%20ACE%20Impact_April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R Assessment 2020-21 USD"/>
      <sheetName val="TOTAL USD Results"/>
      <sheetName val="MAR 2022 Results"/>
      <sheetName val="2020-2021 USD Results"/>
      <sheetName val="TOTAL ALLOCATIONS USD"/>
      <sheetName val="GH Payment Sum 2020-2021"/>
      <sheetName val="BF Payment Sum 2020-2021"/>
      <sheetName val="SN Payment Sum 2020-2021"/>
      <sheetName val="GN Payment Sum 2020-2021"/>
      <sheetName val="DJ Payment Sum 2020-2021"/>
      <sheetName val="Total results 2020 Currency)"/>
    </sheetNames>
    <sheetDataSet>
      <sheetData sheetId="0" refreshError="1"/>
      <sheetData sheetId="1" refreshError="1">
        <row r="22">
          <cell r="G22">
            <v>680000</v>
          </cell>
          <cell r="H22">
            <v>0</v>
          </cell>
          <cell r="I22">
            <v>0</v>
          </cell>
          <cell r="J22">
            <v>0</v>
          </cell>
          <cell r="K22">
            <v>594999.79310344835</v>
          </cell>
          <cell r="L22">
            <v>384999.79310344829</v>
          </cell>
          <cell r="M22">
            <v>210000</v>
          </cell>
          <cell r="N22">
            <v>0</v>
          </cell>
          <cell r="P22">
            <v>375000.3448275862</v>
          </cell>
          <cell r="Q22">
            <v>0</v>
          </cell>
          <cell r="R22">
            <v>375000.3448275862</v>
          </cell>
          <cell r="S22">
            <v>0</v>
          </cell>
          <cell r="T22">
            <v>29000</v>
          </cell>
          <cell r="U22">
            <v>0</v>
          </cell>
          <cell r="V22">
            <v>29000</v>
          </cell>
          <cell r="W22">
            <v>0</v>
          </cell>
          <cell r="X22">
            <v>26350</v>
          </cell>
          <cell r="Y22">
            <v>11293</v>
          </cell>
          <cell r="Z22">
            <v>0</v>
          </cell>
          <cell r="AA22">
            <v>15057</v>
          </cell>
          <cell r="AB22">
            <v>0</v>
          </cell>
          <cell r="AC22">
            <v>0</v>
          </cell>
          <cell r="AD22">
            <v>0</v>
          </cell>
          <cell r="AF22">
            <v>0</v>
          </cell>
          <cell r="AG22">
            <v>0</v>
          </cell>
          <cell r="AH22">
            <v>0</v>
          </cell>
          <cell r="AI22">
            <v>1705350.1379310344</v>
          </cell>
        </row>
      </sheetData>
      <sheetData sheetId="2" refreshError="1"/>
      <sheetData sheetId="3" refreshError="1"/>
      <sheetData sheetId="4" refreshError="1">
        <row r="22">
          <cell r="G22">
            <v>680000</v>
          </cell>
          <cell r="H22">
            <v>200000</v>
          </cell>
          <cell r="I22">
            <v>100000</v>
          </cell>
          <cell r="J22">
            <v>100000</v>
          </cell>
          <cell r="K22">
            <v>672000</v>
          </cell>
          <cell r="L22">
            <v>385000</v>
          </cell>
          <cell r="M22">
            <v>210000</v>
          </cell>
          <cell r="N22">
            <v>77000</v>
          </cell>
          <cell r="P22">
            <v>1575000</v>
          </cell>
          <cell r="Q22">
            <v>600000</v>
          </cell>
          <cell r="R22">
            <v>375000</v>
          </cell>
          <cell r="S22">
            <v>600000</v>
          </cell>
          <cell r="T22">
            <v>548000</v>
          </cell>
          <cell r="U22">
            <v>353000</v>
          </cell>
          <cell r="V22">
            <v>95000</v>
          </cell>
          <cell r="W22">
            <v>100000</v>
          </cell>
          <cell r="X22">
            <v>300000</v>
          </cell>
          <cell r="Y22">
            <v>75000</v>
          </cell>
          <cell r="Z22">
            <v>75000</v>
          </cell>
          <cell r="AA22">
            <v>75000</v>
          </cell>
          <cell r="AB22">
            <v>75000</v>
          </cell>
          <cell r="AC22">
            <v>575000</v>
          </cell>
          <cell r="AD22">
            <v>100000</v>
          </cell>
          <cell r="AF22">
            <v>275000</v>
          </cell>
          <cell r="AG22">
            <v>100000</v>
          </cell>
          <cell r="AH22">
            <v>100000</v>
          </cell>
          <cell r="AI22">
            <v>4550000</v>
          </cell>
        </row>
      </sheetData>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Harry Gerard Crimi Jr" id="{71B37458-1000-4B4E-9F66-6BE4318036A3}" userId="S::hcrimijr@worldbank.org::8d0edbf8-2141-497d-bf53-2fec5446bb1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 dT="2022-04-21T01:30:36.09" personId="{71B37458-1000-4B4E-9F66-6BE4318036A3}" id="{FCE76E05-081A-4F12-B01D-1D8BAB24A43B}">
    <text>Veuillez inscrire toute valeur déduite dans les cellules jaunes entourées de paranthèses. Exemple : (30)</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A00AC-F9D3-4956-8C17-6A1D221199CF}">
  <dimension ref="A1:Z236"/>
  <sheetViews>
    <sheetView tabSelected="1" topLeftCell="A8" zoomScale="116" zoomScaleNormal="116" workbookViewId="0">
      <selection activeCell="B8" sqref="B8"/>
    </sheetView>
  </sheetViews>
  <sheetFormatPr baseColWidth="10" defaultColWidth="8.83203125" defaultRowHeight="15" x14ac:dyDescent="0.2"/>
  <cols>
    <col min="1" max="1" width="1.6640625" style="37" customWidth="1"/>
    <col min="2" max="2" width="15.5" customWidth="1"/>
    <col min="3" max="3" width="16.83203125" customWidth="1"/>
    <col min="4" max="4" width="13.33203125" style="78" customWidth="1"/>
    <col min="5" max="5" width="10.83203125" customWidth="1"/>
    <col min="6" max="6" width="13.33203125" customWidth="1"/>
    <col min="8" max="8" width="10.33203125" bestFit="1" customWidth="1"/>
    <col min="9" max="13" width="8.83203125" bestFit="1" customWidth="1"/>
    <col min="14" max="18" width="8.6640625" style="37"/>
  </cols>
  <sheetData>
    <row r="1" spans="2:26" x14ac:dyDescent="0.2">
      <c r="B1" s="109" t="s">
        <v>80</v>
      </c>
      <c r="C1" s="109"/>
      <c r="D1" s="109"/>
      <c r="E1" s="109"/>
      <c r="F1" s="109"/>
      <c r="G1" s="109"/>
      <c r="H1" s="109"/>
      <c r="I1" s="109"/>
      <c r="J1" s="109"/>
      <c r="K1" s="109"/>
      <c r="L1" s="109"/>
      <c r="M1" s="109"/>
      <c r="N1" s="109"/>
      <c r="O1" s="109"/>
      <c r="P1" s="109"/>
    </row>
    <row r="2" spans="2:26" s="37" customFormat="1" x14ac:dyDescent="0.2">
      <c r="B2" s="38"/>
      <c r="C2" s="38"/>
      <c r="D2" s="39"/>
      <c r="E2" s="38"/>
      <c r="F2" s="38"/>
      <c r="G2" s="38"/>
      <c r="H2" s="38"/>
      <c r="I2" s="38"/>
      <c r="S2"/>
      <c r="T2"/>
      <c r="U2"/>
      <c r="V2"/>
      <c r="W2"/>
      <c r="X2"/>
      <c r="Y2"/>
      <c r="Z2"/>
    </row>
    <row r="3" spans="2:26" ht="14.5" customHeight="1" x14ac:dyDescent="0.2">
      <c r="B3" s="110" t="s">
        <v>81</v>
      </c>
      <c r="C3" s="110"/>
      <c r="D3" s="110"/>
      <c r="E3" s="110"/>
      <c r="F3" s="110"/>
      <c r="G3" s="110"/>
      <c r="H3" s="110"/>
      <c r="I3" s="110"/>
      <c r="J3" s="110"/>
      <c r="K3" s="110"/>
      <c r="L3" s="110"/>
      <c r="M3" s="110"/>
      <c r="N3" s="110"/>
      <c r="O3" s="110"/>
      <c r="P3" s="110"/>
    </row>
    <row r="4" spans="2:26" x14ac:dyDescent="0.2">
      <c r="B4" s="110"/>
      <c r="C4" s="110"/>
      <c r="D4" s="110"/>
      <c r="E4" s="110"/>
      <c r="F4" s="110"/>
      <c r="G4" s="110"/>
      <c r="H4" s="110"/>
      <c r="I4" s="110"/>
      <c r="J4" s="110"/>
      <c r="K4" s="110"/>
      <c r="L4" s="110"/>
      <c r="M4" s="110"/>
      <c r="N4" s="110"/>
      <c r="O4" s="110"/>
      <c r="P4" s="110"/>
    </row>
    <row r="5" spans="2:26" x14ac:dyDescent="0.2">
      <c r="B5" s="110"/>
      <c r="C5" s="110"/>
      <c r="D5" s="110"/>
      <c r="E5" s="110"/>
      <c r="F5" s="110"/>
      <c r="G5" s="110"/>
      <c r="H5" s="110"/>
      <c r="I5" s="110"/>
      <c r="J5" s="110"/>
      <c r="K5" s="110"/>
      <c r="L5" s="110"/>
      <c r="M5" s="110"/>
      <c r="N5" s="110"/>
      <c r="O5" s="110"/>
      <c r="P5" s="110"/>
    </row>
    <row r="6" spans="2:26" x14ac:dyDescent="0.2">
      <c r="B6" s="37"/>
      <c r="C6" s="37"/>
      <c r="D6" s="40"/>
      <c r="E6" s="41"/>
      <c r="F6" s="41"/>
      <c r="G6" s="37"/>
      <c r="H6" s="37"/>
      <c r="I6" s="37"/>
      <c r="J6" s="37"/>
      <c r="K6" s="37"/>
      <c r="L6" s="37"/>
      <c r="M6" s="37"/>
    </row>
    <row r="7" spans="2:26" ht="15" customHeight="1" x14ac:dyDescent="0.2">
      <c r="B7" s="37"/>
      <c r="C7" s="42"/>
      <c r="D7" s="43"/>
      <c r="E7" s="111"/>
      <c r="F7" s="111"/>
      <c r="G7" s="111"/>
      <c r="H7" s="111"/>
      <c r="I7" s="111"/>
      <c r="J7" s="111"/>
      <c r="K7" s="111"/>
      <c r="L7" s="111"/>
      <c r="M7" s="111"/>
      <c r="N7" s="111"/>
      <c r="O7" s="111"/>
      <c r="P7" s="111"/>
    </row>
    <row r="8" spans="2:26" ht="26.5" customHeight="1" x14ac:dyDescent="0.2">
      <c r="B8" s="44" t="s">
        <v>82</v>
      </c>
      <c r="C8" s="44" t="s">
        <v>83</v>
      </c>
      <c r="D8" s="112" t="s">
        <v>84</v>
      </c>
      <c r="E8" s="112"/>
      <c r="F8" s="112"/>
      <c r="G8" s="112"/>
      <c r="H8" s="112"/>
      <c r="I8" s="112"/>
      <c r="J8" s="112"/>
      <c r="K8" s="112"/>
      <c r="L8" s="112"/>
      <c r="M8" s="112"/>
      <c r="N8" s="112"/>
      <c r="O8" s="112"/>
      <c r="P8" s="112"/>
    </row>
    <row r="9" spans="2:26" ht="33.5" customHeight="1" x14ac:dyDescent="0.2">
      <c r="B9" s="44" t="s">
        <v>85</v>
      </c>
      <c r="C9" s="45" t="s">
        <v>86</v>
      </c>
      <c r="D9" s="113" t="s">
        <v>87</v>
      </c>
      <c r="E9" s="113"/>
      <c r="F9" s="113"/>
      <c r="G9" s="113"/>
      <c r="H9" s="113"/>
      <c r="I9" s="113"/>
      <c r="J9" s="113"/>
      <c r="K9" s="113"/>
      <c r="L9" s="113"/>
      <c r="M9" s="113"/>
      <c r="N9" s="113"/>
      <c r="O9" s="113"/>
      <c r="P9" s="113"/>
    </row>
    <row r="10" spans="2:26" ht="30.5" customHeight="1" x14ac:dyDescent="0.2">
      <c r="B10" s="44">
        <v>3.3</v>
      </c>
      <c r="C10" s="45" t="s">
        <v>88</v>
      </c>
      <c r="D10" s="113"/>
      <c r="E10" s="113"/>
      <c r="F10" s="113"/>
      <c r="G10" s="113"/>
      <c r="H10" s="113"/>
      <c r="I10" s="113"/>
      <c r="J10" s="113"/>
      <c r="K10" s="113"/>
      <c r="L10" s="113"/>
      <c r="M10" s="113"/>
      <c r="N10" s="113"/>
      <c r="O10" s="113"/>
      <c r="P10" s="113"/>
    </row>
    <row r="11" spans="2:26" ht="30.5" customHeight="1" x14ac:dyDescent="0.2">
      <c r="B11" s="44">
        <v>4.0999999999999996</v>
      </c>
      <c r="C11" s="45" t="s">
        <v>89</v>
      </c>
      <c r="D11" s="113"/>
      <c r="E11" s="113"/>
      <c r="F11" s="113"/>
      <c r="G11" s="113"/>
      <c r="H11" s="113"/>
      <c r="I11" s="113"/>
      <c r="J11" s="113"/>
      <c r="K11" s="113"/>
      <c r="L11" s="113"/>
      <c r="M11" s="113"/>
      <c r="N11" s="113"/>
      <c r="O11" s="113"/>
      <c r="P11" s="113"/>
    </row>
    <row r="12" spans="2:26" x14ac:dyDescent="0.2">
      <c r="B12" s="44" t="s">
        <v>90</v>
      </c>
      <c r="C12" s="45" t="s">
        <v>91</v>
      </c>
      <c r="D12" s="113"/>
      <c r="E12" s="113"/>
      <c r="F12" s="113"/>
      <c r="G12" s="113"/>
      <c r="H12" s="113"/>
      <c r="I12" s="113"/>
      <c r="J12" s="113"/>
      <c r="K12" s="113"/>
      <c r="L12" s="113"/>
      <c r="M12" s="113"/>
      <c r="N12" s="113"/>
      <c r="O12" s="113"/>
      <c r="P12" s="113"/>
    </row>
    <row r="13" spans="2:26" ht="13.5" customHeight="1" x14ac:dyDescent="0.2">
      <c r="B13" s="44" t="s">
        <v>92</v>
      </c>
      <c r="C13" s="45" t="s">
        <v>93</v>
      </c>
      <c r="D13" s="113"/>
      <c r="E13" s="113"/>
      <c r="F13" s="113"/>
      <c r="G13" s="113"/>
      <c r="H13" s="113"/>
      <c r="I13" s="113"/>
      <c r="J13" s="113"/>
      <c r="K13" s="113"/>
      <c r="L13" s="113"/>
      <c r="M13" s="113"/>
      <c r="N13" s="113"/>
      <c r="O13" s="113"/>
      <c r="P13" s="113"/>
    </row>
    <row r="14" spans="2:26" ht="15" customHeight="1" x14ac:dyDescent="0.2">
      <c r="B14" s="44">
        <v>4.2</v>
      </c>
      <c r="C14" s="45" t="s">
        <v>94</v>
      </c>
      <c r="D14" s="108" t="s">
        <v>95</v>
      </c>
      <c r="E14" s="108"/>
      <c r="F14" s="108"/>
      <c r="G14" s="108"/>
      <c r="H14" s="108"/>
      <c r="I14" s="108"/>
      <c r="J14" s="108"/>
      <c r="K14" s="108"/>
      <c r="L14" s="108"/>
      <c r="M14" s="108"/>
      <c r="N14" s="108"/>
      <c r="O14" s="108"/>
      <c r="P14" s="108"/>
    </row>
    <row r="15" spans="2:26" ht="18" customHeight="1" x14ac:dyDescent="0.2">
      <c r="B15" s="112">
        <v>4.3</v>
      </c>
      <c r="C15" s="114" t="s">
        <v>96</v>
      </c>
      <c r="D15" s="121" t="s">
        <v>97</v>
      </c>
      <c r="E15" s="122"/>
      <c r="F15" s="122"/>
      <c r="G15" s="122"/>
      <c r="H15" s="122"/>
      <c r="I15" s="122"/>
      <c r="J15" s="122"/>
      <c r="K15" s="122"/>
      <c r="L15" s="122"/>
      <c r="M15" s="122"/>
      <c r="N15" s="122"/>
      <c r="O15" s="122"/>
      <c r="P15" s="123"/>
    </row>
    <row r="16" spans="2:26" ht="15" customHeight="1" x14ac:dyDescent="0.2">
      <c r="B16" s="112"/>
      <c r="C16" s="114"/>
      <c r="D16" s="124"/>
      <c r="E16" s="125"/>
      <c r="F16" s="125"/>
      <c r="G16" s="125"/>
      <c r="H16" s="125"/>
      <c r="I16" s="125"/>
      <c r="J16" s="125"/>
      <c r="K16" s="125"/>
      <c r="L16" s="125"/>
      <c r="M16" s="125"/>
      <c r="N16" s="125"/>
      <c r="O16" s="125"/>
      <c r="P16" s="126"/>
    </row>
    <row r="17" spans="2:16" ht="18" customHeight="1" x14ac:dyDescent="0.2">
      <c r="B17" s="112">
        <v>5.3</v>
      </c>
      <c r="C17" s="114" t="s">
        <v>98</v>
      </c>
      <c r="D17" s="121" t="s">
        <v>99</v>
      </c>
      <c r="E17" s="122"/>
      <c r="F17" s="122"/>
      <c r="G17" s="122"/>
      <c r="H17" s="122"/>
      <c r="I17" s="122"/>
      <c r="J17" s="122"/>
      <c r="K17" s="122"/>
      <c r="L17" s="122"/>
      <c r="M17" s="122"/>
      <c r="N17" s="122"/>
      <c r="O17" s="122"/>
      <c r="P17" s="123"/>
    </row>
    <row r="18" spans="2:16" ht="15" customHeight="1" x14ac:dyDescent="0.2">
      <c r="B18" s="112"/>
      <c r="C18" s="114"/>
      <c r="D18" s="124"/>
      <c r="E18" s="125"/>
      <c r="F18" s="125"/>
      <c r="G18" s="125"/>
      <c r="H18" s="125"/>
      <c r="I18" s="125"/>
      <c r="J18" s="125"/>
      <c r="K18" s="125"/>
      <c r="L18" s="125"/>
      <c r="M18" s="125"/>
      <c r="N18" s="125"/>
      <c r="O18" s="125"/>
      <c r="P18" s="126"/>
    </row>
    <row r="19" spans="2:16" ht="23" customHeight="1" x14ac:dyDescent="0.2">
      <c r="B19" s="112">
        <v>3.1</v>
      </c>
      <c r="C19" s="114" t="s">
        <v>100</v>
      </c>
      <c r="D19" s="121" t="s">
        <v>101</v>
      </c>
      <c r="E19" s="122"/>
      <c r="F19" s="122"/>
      <c r="G19" s="122"/>
      <c r="H19" s="122"/>
      <c r="I19" s="122"/>
      <c r="J19" s="122"/>
      <c r="K19" s="122"/>
      <c r="L19" s="122"/>
      <c r="M19" s="122"/>
      <c r="N19" s="122"/>
      <c r="O19" s="122"/>
      <c r="P19" s="123"/>
    </row>
    <row r="20" spans="2:16" ht="7.5" customHeight="1" x14ac:dyDescent="0.2">
      <c r="B20" s="112"/>
      <c r="C20" s="114"/>
      <c r="D20" s="124"/>
      <c r="E20" s="125"/>
      <c r="F20" s="125"/>
      <c r="G20" s="125"/>
      <c r="H20" s="125"/>
      <c r="I20" s="125"/>
      <c r="J20" s="125"/>
      <c r="K20" s="125"/>
      <c r="L20" s="125"/>
      <c r="M20" s="125"/>
      <c r="N20" s="125"/>
      <c r="O20" s="125"/>
      <c r="P20" s="126"/>
    </row>
    <row r="21" spans="2:16" ht="14.5" customHeight="1" x14ac:dyDescent="0.2">
      <c r="B21" s="44">
        <v>3.2</v>
      </c>
      <c r="C21" s="45" t="s">
        <v>102</v>
      </c>
      <c r="D21" s="108" t="s">
        <v>103</v>
      </c>
      <c r="E21" s="108"/>
      <c r="F21" s="108"/>
      <c r="G21" s="108"/>
      <c r="H21" s="108"/>
      <c r="I21" s="108"/>
      <c r="J21" s="108"/>
      <c r="K21" s="108"/>
      <c r="L21" s="108"/>
      <c r="M21" s="108"/>
      <c r="N21" s="108"/>
      <c r="O21" s="108"/>
      <c r="P21" s="108"/>
    </row>
    <row r="22" spans="2:16" ht="15" customHeight="1" x14ac:dyDescent="0.2">
      <c r="B22" s="44">
        <v>5.0999999999999996</v>
      </c>
      <c r="C22" s="45" t="s">
        <v>104</v>
      </c>
      <c r="D22" s="108" t="s">
        <v>103</v>
      </c>
      <c r="E22" s="108"/>
      <c r="F22" s="108"/>
      <c r="G22" s="108"/>
      <c r="H22" s="108"/>
      <c r="I22" s="108"/>
      <c r="J22" s="108"/>
      <c r="K22" s="108"/>
      <c r="L22" s="108"/>
      <c r="M22" s="108"/>
      <c r="N22" s="108"/>
      <c r="O22" s="108"/>
      <c r="P22" s="108"/>
    </row>
    <row r="23" spans="2:16" ht="16" customHeight="1" x14ac:dyDescent="0.2">
      <c r="B23" s="112">
        <v>5.2</v>
      </c>
      <c r="C23" s="114" t="s">
        <v>105</v>
      </c>
      <c r="D23" s="115" t="s">
        <v>106</v>
      </c>
      <c r="E23" s="116"/>
      <c r="F23" s="116"/>
      <c r="G23" s="116"/>
      <c r="H23" s="116"/>
      <c r="I23" s="116"/>
      <c r="J23" s="116"/>
      <c r="K23" s="116"/>
      <c r="L23" s="116"/>
      <c r="M23" s="116"/>
      <c r="N23" s="116"/>
      <c r="O23" s="116"/>
      <c r="P23" s="117"/>
    </row>
    <row r="24" spans="2:16" ht="17.5" customHeight="1" x14ac:dyDescent="0.2">
      <c r="B24" s="112"/>
      <c r="C24" s="114"/>
      <c r="D24" s="118"/>
      <c r="E24" s="119"/>
      <c r="F24" s="119"/>
      <c r="G24" s="119"/>
      <c r="H24" s="119"/>
      <c r="I24" s="119"/>
      <c r="J24" s="119"/>
      <c r="K24" s="119"/>
      <c r="L24" s="119"/>
      <c r="M24" s="119"/>
      <c r="N24" s="119"/>
      <c r="O24" s="119"/>
      <c r="P24" s="120"/>
    </row>
    <row r="25" spans="2:16" s="37" customFormat="1" x14ac:dyDescent="0.2">
      <c r="B25" s="46"/>
      <c r="C25" s="47"/>
      <c r="D25" s="48"/>
      <c r="E25" s="49"/>
    </row>
    <row r="26" spans="2:16" x14ac:dyDescent="0.2">
      <c r="B26" s="109" t="s">
        <v>107</v>
      </c>
      <c r="C26" s="109"/>
      <c r="D26" s="109"/>
      <c r="E26" s="109"/>
      <c r="F26" s="109"/>
      <c r="G26" s="109"/>
      <c r="H26" s="109"/>
      <c r="I26" s="109"/>
      <c r="J26" s="37"/>
      <c r="K26" s="37"/>
      <c r="L26" s="37"/>
      <c r="M26" s="37"/>
    </row>
    <row r="27" spans="2:16" ht="14.5" customHeight="1" x14ac:dyDescent="0.2">
      <c r="B27" s="110" t="s">
        <v>108</v>
      </c>
      <c r="C27" s="110"/>
      <c r="D27" s="110"/>
      <c r="E27" s="110"/>
      <c r="F27" s="110"/>
      <c r="G27" s="110"/>
      <c r="H27" s="110"/>
      <c r="I27" s="110"/>
      <c r="J27" s="110"/>
      <c r="K27" s="110"/>
      <c r="L27" s="110"/>
      <c r="M27" s="110"/>
      <c r="N27" s="110"/>
      <c r="O27" s="110"/>
      <c r="P27" s="110"/>
    </row>
    <row r="28" spans="2:16" x14ac:dyDescent="0.2">
      <c r="B28" s="110"/>
      <c r="C28" s="110"/>
      <c r="D28" s="110"/>
      <c r="E28" s="110"/>
      <c r="F28" s="110"/>
      <c r="G28" s="110"/>
      <c r="H28" s="110"/>
      <c r="I28" s="110"/>
      <c r="J28" s="110"/>
      <c r="K28" s="110"/>
      <c r="L28" s="110"/>
      <c r="M28" s="110"/>
      <c r="N28" s="110"/>
      <c r="O28" s="110"/>
      <c r="P28" s="110"/>
    </row>
    <row r="29" spans="2:16" x14ac:dyDescent="0.2">
      <c r="B29" s="50"/>
      <c r="C29" s="50"/>
      <c r="D29" s="50"/>
      <c r="E29" s="50"/>
      <c r="F29" s="50"/>
      <c r="G29" s="50"/>
      <c r="H29" s="50"/>
      <c r="I29" s="50"/>
      <c r="J29" s="37"/>
      <c r="K29" s="37"/>
      <c r="L29" s="37"/>
      <c r="M29" s="37"/>
    </row>
    <row r="30" spans="2:16" ht="14.5" customHeight="1" x14ac:dyDescent="0.2">
      <c r="B30" s="110" t="s">
        <v>109</v>
      </c>
      <c r="C30" s="110"/>
      <c r="D30" s="110"/>
      <c r="E30" s="110"/>
      <c r="F30" s="110"/>
      <c r="G30" s="110"/>
      <c r="H30" s="110"/>
      <c r="I30" s="110"/>
      <c r="J30" s="110"/>
      <c r="K30" s="110"/>
      <c r="L30" s="110"/>
      <c r="M30" s="110"/>
      <c r="N30" s="110"/>
      <c r="O30" s="110"/>
      <c r="P30" s="110"/>
    </row>
    <row r="31" spans="2:16" x14ac:dyDescent="0.2">
      <c r="B31" s="110"/>
      <c r="C31" s="110"/>
      <c r="D31" s="110"/>
      <c r="E31" s="110"/>
      <c r="F31" s="110"/>
      <c r="G31" s="110"/>
      <c r="H31" s="110"/>
      <c r="I31" s="110"/>
      <c r="J31" s="110"/>
      <c r="K31" s="110"/>
      <c r="L31" s="110"/>
      <c r="M31" s="110"/>
      <c r="N31" s="110"/>
      <c r="O31" s="110"/>
      <c r="P31" s="110"/>
    </row>
    <row r="32" spans="2:16" x14ac:dyDescent="0.2">
      <c r="B32" s="110"/>
      <c r="C32" s="110"/>
      <c r="D32" s="110"/>
      <c r="E32" s="110"/>
      <c r="F32" s="110"/>
      <c r="G32" s="110"/>
      <c r="H32" s="110"/>
      <c r="I32" s="110"/>
      <c r="J32" s="110"/>
      <c r="K32" s="110"/>
      <c r="L32" s="110"/>
      <c r="M32" s="110"/>
      <c r="N32" s="110"/>
      <c r="O32" s="110"/>
      <c r="P32" s="110"/>
    </row>
    <row r="33" spans="1:16" x14ac:dyDescent="0.2">
      <c r="B33" s="110"/>
      <c r="C33" s="110"/>
      <c r="D33" s="110"/>
      <c r="E33" s="110"/>
      <c r="F33" s="110"/>
      <c r="G33" s="110"/>
      <c r="H33" s="110"/>
      <c r="I33" s="110"/>
      <c r="J33" s="110"/>
      <c r="K33" s="110"/>
      <c r="L33" s="110"/>
      <c r="M33" s="110"/>
      <c r="N33" s="110"/>
      <c r="O33" s="110"/>
      <c r="P33" s="110"/>
    </row>
    <row r="34" spans="1:16" ht="14.5" customHeight="1" x14ac:dyDescent="0.2">
      <c r="B34" s="110" t="s">
        <v>110</v>
      </c>
      <c r="C34" s="110"/>
      <c r="D34" s="110"/>
      <c r="E34" s="110"/>
      <c r="F34" s="110"/>
      <c r="G34" s="110"/>
      <c r="H34" s="110"/>
      <c r="I34" s="110"/>
      <c r="J34" s="110"/>
      <c r="K34" s="110"/>
      <c r="L34" s="110"/>
      <c r="M34" s="110"/>
      <c r="N34" s="110"/>
      <c r="O34" s="110"/>
      <c r="P34" s="110"/>
    </row>
    <row r="35" spans="1:16" x14ac:dyDescent="0.2">
      <c r="B35" s="110"/>
      <c r="C35" s="110"/>
      <c r="D35" s="110"/>
      <c r="E35" s="110"/>
      <c r="F35" s="110"/>
      <c r="G35" s="110"/>
      <c r="H35" s="110"/>
      <c r="I35" s="110"/>
      <c r="J35" s="110"/>
      <c r="K35" s="110"/>
      <c r="L35" s="110"/>
      <c r="M35" s="110"/>
      <c r="N35" s="110"/>
      <c r="O35" s="110"/>
      <c r="P35" s="110"/>
    </row>
    <row r="36" spans="1:16" x14ac:dyDescent="0.2">
      <c r="B36" s="110"/>
      <c r="C36" s="110"/>
      <c r="D36" s="110"/>
      <c r="E36" s="110"/>
      <c r="F36" s="110"/>
      <c r="G36" s="110"/>
      <c r="H36" s="110"/>
      <c r="I36" s="110"/>
      <c r="J36" s="110"/>
      <c r="K36" s="110"/>
      <c r="L36" s="110"/>
      <c r="M36" s="110"/>
      <c r="N36" s="110"/>
      <c r="O36" s="110"/>
      <c r="P36" s="110"/>
    </row>
    <row r="37" spans="1:16" x14ac:dyDescent="0.2">
      <c r="B37" s="50"/>
      <c r="C37" s="50"/>
      <c r="D37" s="50"/>
      <c r="E37" s="50"/>
      <c r="F37" s="50"/>
      <c r="G37" s="50"/>
      <c r="H37" s="50"/>
      <c r="I37" s="50"/>
      <c r="J37" s="37"/>
      <c r="K37" s="37"/>
      <c r="L37" s="37"/>
      <c r="M37" s="37"/>
    </row>
    <row r="38" spans="1:16" s="37" customFormat="1" x14ac:dyDescent="0.2">
      <c r="B38" s="128" t="s">
        <v>111</v>
      </c>
      <c r="C38" s="128"/>
      <c r="D38" s="50"/>
      <c r="E38" s="50"/>
      <c r="F38" s="50"/>
      <c r="G38" s="50"/>
      <c r="H38" s="50"/>
      <c r="I38" s="50"/>
    </row>
    <row r="39" spans="1:16" s="51" customFormat="1" ht="14.5" customHeight="1" x14ac:dyDescent="0.2">
      <c r="A39" s="127" t="s">
        <v>112</v>
      </c>
      <c r="B39" s="127"/>
      <c r="C39" s="127"/>
      <c r="D39" s="127"/>
      <c r="E39" s="127"/>
      <c r="F39" s="127"/>
      <c r="G39" s="127"/>
      <c r="H39" s="127"/>
      <c r="I39" s="127"/>
      <c r="J39" s="127"/>
      <c r="K39" s="127"/>
      <c r="L39" s="127"/>
      <c r="M39" s="127"/>
      <c r="N39" s="127"/>
      <c r="O39" s="127"/>
      <c r="P39" s="127"/>
    </row>
    <row r="40" spans="1:16" s="51" customFormat="1" ht="14.5" customHeight="1" x14ac:dyDescent="0.2">
      <c r="A40" s="127"/>
      <c r="B40" s="127"/>
      <c r="C40" s="127"/>
      <c r="D40" s="127"/>
      <c r="E40" s="127"/>
      <c r="F40" s="127"/>
      <c r="G40" s="127"/>
      <c r="H40" s="127"/>
      <c r="I40" s="127"/>
      <c r="J40" s="127"/>
      <c r="K40" s="127"/>
      <c r="L40" s="127"/>
      <c r="M40" s="127"/>
      <c r="N40" s="127"/>
      <c r="O40" s="127"/>
      <c r="P40" s="127"/>
    </row>
    <row r="41" spans="1:16" s="51" customFormat="1" ht="14.5" customHeight="1" x14ac:dyDescent="0.2">
      <c r="A41" s="127" t="s">
        <v>113</v>
      </c>
      <c r="B41" s="127"/>
      <c r="C41" s="127"/>
      <c r="D41" s="127"/>
      <c r="E41" s="127"/>
      <c r="F41" s="127"/>
      <c r="G41" s="127"/>
      <c r="H41" s="127"/>
      <c r="I41" s="127"/>
      <c r="J41" s="127"/>
      <c r="K41" s="127"/>
      <c r="L41" s="127"/>
      <c r="M41" s="127"/>
      <c r="N41" s="127"/>
      <c r="O41" s="127"/>
      <c r="P41" s="127"/>
    </row>
    <row r="42" spans="1:16" s="51" customFormat="1" ht="14.5" customHeight="1" x14ac:dyDescent="0.2">
      <c r="A42" s="127"/>
      <c r="B42" s="127"/>
      <c r="C42" s="127"/>
      <c r="D42" s="127"/>
      <c r="E42" s="127"/>
      <c r="F42" s="127"/>
      <c r="G42" s="127"/>
      <c r="H42" s="127"/>
      <c r="I42" s="127"/>
      <c r="J42" s="127"/>
      <c r="K42" s="127"/>
      <c r="L42" s="127"/>
      <c r="M42" s="127"/>
      <c r="N42" s="127"/>
      <c r="O42" s="127"/>
      <c r="P42" s="127"/>
    </row>
    <row r="43" spans="1:16" s="51" customFormat="1" ht="14.5" customHeight="1" x14ac:dyDescent="0.2">
      <c r="A43" s="129" t="s">
        <v>114</v>
      </c>
      <c r="B43" s="129"/>
      <c r="C43" s="129"/>
      <c r="D43" s="129"/>
      <c r="E43" s="129"/>
      <c r="F43" s="129"/>
      <c r="G43" s="129"/>
      <c r="H43" s="129"/>
      <c r="I43" s="129"/>
      <c r="J43" s="129"/>
      <c r="K43" s="129"/>
      <c r="L43" s="129"/>
      <c r="M43" s="129"/>
      <c r="N43" s="129"/>
      <c r="O43" s="129"/>
      <c r="P43" s="129"/>
    </row>
    <row r="44" spans="1:16" s="51" customFormat="1" ht="14.5" customHeight="1" x14ac:dyDescent="0.2">
      <c r="A44" s="127" t="s">
        <v>115</v>
      </c>
      <c r="B44" s="127"/>
      <c r="C44" s="127"/>
      <c r="D44" s="127"/>
      <c r="E44" s="127"/>
      <c r="F44" s="127"/>
      <c r="G44" s="127"/>
      <c r="H44" s="127"/>
      <c r="I44" s="127"/>
      <c r="J44" s="127"/>
      <c r="K44" s="127"/>
      <c r="L44" s="127"/>
      <c r="M44" s="127"/>
      <c r="N44" s="127"/>
      <c r="O44" s="127"/>
      <c r="P44" s="127"/>
    </row>
    <row r="45" spans="1:16" s="51" customFormat="1" ht="14.5" customHeight="1" x14ac:dyDescent="0.2">
      <c r="A45" s="129" t="s">
        <v>116</v>
      </c>
      <c r="B45" s="129"/>
      <c r="C45" s="129"/>
      <c r="D45" s="129"/>
      <c r="E45" s="129"/>
      <c r="F45" s="129"/>
      <c r="G45" s="129"/>
      <c r="H45" s="129"/>
      <c r="I45" s="129"/>
      <c r="J45" s="129"/>
      <c r="K45" s="129"/>
      <c r="L45" s="129"/>
      <c r="M45" s="129"/>
      <c r="N45" s="129"/>
      <c r="O45" s="129"/>
      <c r="P45" s="129"/>
    </row>
    <row r="46" spans="1:16" s="51" customFormat="1" ht="14.5" customHeight="1" x14ac:dyDescent="0.2">
      <c r="A46" s="129" t="s">
        <v>117</v>
      </c>
      <c r="B46" s="129"/>
      <c r="C46" s="129"/>
      <c r="D46" s="129"/>
      <c r="E46" s="129"/>
      <c r="F46" s="129"/>
      <c r="G46" s="129"/>
      <c r="H46" s="129"/>
      <c r="I46" s="129"/>
      <c r="J46" s="129"/>
      <c r="K46" s="129"/>
      <c r="L46" s="129"/>
      <c r="M46" s="129"/>
      <c r="N46" s="129"/>
      <c r="O46" s="129"/>
      <c r="P46" s="129"/>
    </row>
    <row r="47" spans="1:16" s="51" customFormat="1" ht="17" customHeight="1" x14ac:dyDescent="0.2">
      <c r="A47" s="127" t="s">
        <v>118</v>
      </c>
      <c r="B47" s="127"/>
      <c r="C47" s="127"/>
      <c r="D47" s="127"/>
      <c r="E47" s="127"/>
      <c r="F47" s="127"/>
      <c r="G47" s="127"/>
      <c r="H47" s="127"/>
      <c r="I47" s="127"/>
      <c r="J47" s="127"/>
      <c r="K47" s="127"/>
      <c r="L47" s="127"/>
      <c r="M47" s="127"/>
      <c r="N47" s="127"/>
      <c r="O47" s="127"/>
      <c r="P47" s="127"/>
    </row>
    <row r="48" spans="1:16" s="51" customFormat="1" ht="14.5" customHeight="1" x14ac:dyDescent="0.2">
      <c r="A48" s="127"/>
      <c r="B48" s="127"/>
      <c r="C48" s="127"/>
      <c r="D48" s="127"/>
      <c r="E48" s="127"/>
      <c r="F48" s="127"/>
      <c r="G48" s="127"/>
      <c r="H48" s="127"/>
      <c r="I48" s="127"/>
      <c r="J48" s="127"/>
      <c r="K48" s="127"/>
      <c r="L48" s="127"/>
      <c r="M48" s="127"/>
      <c r="N48" s="127"/>
      <c r="O48" s="127"/>
      <c r="P48" s="127"/>
    </row>
    <row r="49" spans="2:16" s="51" customFormat="1" ht="14.5" customHeight="1" x14ac:dyDescent="0.2"/>
    <row r="50" spans="2:16" x14ac:dyDescent="0.2">
      <c r="B50" s="109" t="s">
        <v>119</v>
      </c>
      <c r="C50" s="109"/>
      <c r="D50" s="52"/>
      <c r="E50" s="37"/>
      <c r="F50" s="37"/>
      <c r="G50" s="37"/>
      <c r="H50" s="37"/>
      <c r="I50" s="37"/>
      <c r="J50" s="37"/>
      <c r="K50" s="37"/>
      <c r="L50" s="37"/>
      <c r="M50" s="37"/>
    </row>
    <row r="51" spans="2:16" x14ac:dyDescent="0.2">
      <c r="B51" s="37"/>
      <c r="C51" s="37"/>
      <c r="D51" s="52"/>
      <c r="E51" s="37"/>
      <c r="F51" s="37"/>
      <c r="G51" s="37"/>
      <c r="H51" s="37"/>
      <c r="I51" s="37"/>
      <c r="J51" s="37"/>
      <c r="K51" s="37"/>
      <c r="L51" s="37"/>
      <c r="M51" s="37"/>
    </row>
    <row r="52" spans="2:16" x14ac:dyDescent="0.2">
      <c r="B52" s="53" t="s">
        <v>120</v>
      </c>
      <c r="C52" s="37"/>
      <c r="D52" s="52"/>
      <c r="E52" s="37"/>
      <c r="F52" s="37"/>
      <c r="G52" s="37"/>
      <c r="H52" s="37"/>
      <c r="I52" s="37"/>
      <c r="J52" s="37"/>
      <c r="K52" s="37"/>
      <c r="L52" s="37"/>
      <c r="M52" s="37"/>
    </row>
    <row r="53" spans="2:16" x14ac:dyDescent="0.2">
      <c r="B53" s="53"/>
      <c r="C53" s="37"/>
      <c r="D53" s="52"/>
      <c r="E53" s="37"/>
      <c r="F53" s="37"/>
      <c r="G53" s="37"/>
      <c r="H53" s="37"/>
      <c r="I53" s="37"/>
      <c r="J53" s="37"/>
      <c r="K53" s="37"/>
      <c r="L53" s="37"/>
      <c r="M53" s="37"/>
    </row>
    <row r="54" spans="2:16" ht="14.5" customHeight="1" x14ac:dyDescent="0.2">
      <c r="B54" s="130" t="s">
        <v>121</v>
      </c>
      <c r="C54" s="130"/>
      <c r="D54" s="130"/>
      <c r="E54" s="130"/>
      <c r="F54" s="130"/>
      <c r="G54" s="130"/>
      <c r="H54" s="130"/>
      <c r="I54" s="130"/>
      <c r="J54" s="130"/>
      <c r="K54" s="130"/>
      <c r="L54" s="130"/>
      <c r="M54" s="130"/>
      <c r="N54" s="130"/>
      <c r="O54" s="130"/>
      <c r="P54" s="130"/>
    </row>
    <row r="55" spans="2:16" x14ac:dyDescent="0.2">
      <c r="B55" s="130"/>
      <c r="C55" s="130"/>
      <c r="D55" s="130"/>
      <c r="E55" s="130"/>
      <c r="F55" s="130"/>
      <c r="G55" s="130"/>
      <c r="H55" s="130"/>
      <c r="I55" s="130"/>
      <c r="J55" s="130"/>
      <c r="K55" s="130"/>
      <c r="L55" s="130"/>
      <c r="M55" s="130"/>
      <c r="N55" s="130"/>
      <c r="O55" s="130"/>
      <c r="P55" s="130"/>
    </row>
    <row r="56" spans="2:16" x14ac:dyDescent="0.2">
      <c r="B56" s="130"/>
      <c r="C56" s="130"/>
      <c r="D56" s="130"/>
      <c r="E56" s="130"/>
      <c r="F56" s="130"/>
      <c r="G56" s="130"/>
      <c r="H56" s="130"/>
      <c r="I56" s="130"/>
      <c r="J56" s="130"/>
      <c r="K56" s="130"/>
      <c r="L56" s="130"/>
      <c r="M56" s="130"/>
      <c r="N56" s="130"/>
      <c r="O56" s="130"/>
      <c r="P56" s="130"/>
    </row>
    <row r="57" spans="2:16" x14ac:dyDescent="0.2">
      <c r="B57" s="130"/>
      <c r="C57" s="130"/>
      <c r="D57" s="130"/>
      <c r="E57" s="130"/>
      <c r="F57" s="130"/>
      <c r="G57" s="130"/>
      <c r="H57" s="130"/>
      <c r="I57" s="130"/>
      <c r="J57" s="130"/>
      <c r="K57" s="130"/>
      <c r="L57" s="130"/>
      <c r="M57" s="130"/>
      <c r="N57" s="130"/>
      <c r="O57" s="130"/>
      <c r="P57" s="130"/>
    </row>
    <row r="58" spans="2:16" x14ac:dyDescent="0.2">
      <c r="B58" s="130"/>
      <c r="C58" s="130"/>
      <c r="D58" s="130"/>
      <c r="E58" s="130"/>
      <c r="F58" s="130"/>
      <c r="G58" s="130"/>
      <c r="H58" s="130"/>
      <c r="I58" s="130"/>
      <c r="J58" s="130"/>
      <c r="K58" s="130"/>
      <c r="L58" s="130"/>
      <c r="M58" s="130"/>
      <c r="N58" s="130"/>
      <c r="O58" s="130"/>
      <c r="P58" s="130"/>
    </row>
    <row r="59" spans="2:16" x14ac:dyDescent="0.2">
      <c r="B59" s="130"/>
      <c r="C59" s="130"/>
      <c r="D59" s="130"/>
      <c r="E59" s="130"/>
      <c r="F59" s="130"/>
      <c r="G59" s="130"/>
      <c r="H59" s="130"/>
      <c r="I59" s="130"/>
      <c r="J59" s="130"/>
      <c r="K59" s="130"/>
      <c r="L59" s="130"/>
      <c r="M59" s="130"/>
      <c r="N59" s="130"/>
      <c r="O59" s="130"/>
      <c r="P59" s="130"/>
    </row>
    <row r="60" spans="2:16" x14ac:dyDescent="0.2">
      <c r="B60" s="130"/>
      <c r="C60" s="130"/>
      <c r="D60" s="130"/>
      <c r="E60" s="130"/>
      <c r="F60" s="130"/>
      <c r="G60" s="130"/>
      <c r="H60" s="130"/>
      <c r="I60" s="130"/>
      <c r="J60" s="130"/>
      <c r="K60" s="130"/>
      <c r="L60" s="130"/>
      <c r="M60" s="130"/>
      <c r="N60" s="130"/>
      <c r="O60" s="130"/>
      <c r="P60" s="130"/>
    </row>
    <row r="61" spans="2:16" x14ac:dyDescent="0.2">
      <c r="B61" s="54"/>
      <c r="C61" s="54"/>
      <c r="D61" s="54"/>
      <c r="E61" s="54"/>
      <c r="F61" s="54"/>
      <c r="G61" s="54"/>
      <c r="H61" s="54"/>
      <c r="I61" s="54"/>
      <c r="J61" s="54"/>
      <c r="K61" s="54"/>
      <c r="L61" s="54"/>
      <c r="M61" s="54"/>
      <c r="N61" s="54"/>
      <c r="O61" s="54"/>
      <c r="P61" s="54"/>
    </row>
    <row r="62" spans="2:16" ht="14.5" customHeight="1" x14ac:dyDescent="0.2">
      <c r="B62" s="130" t="s">
        <v>122</v>
      </c>
      <c r="C62" s="130"/>
      <c r="D62" s="130"/>
      <c r="E62" s="130"/>
      <c r="F62" s="130"/>
      <c r="G62" s="130"/>
      <c r="H62" s="130"/>
      <c r="I62" s="130"/>
      <c r="J62" s="130"/>
      <c r="K62" s="130"/>
      <c r="L62" s="130"/>
      <c r="M62" s="130"/>
      <c r="N62" s="130"/>
      <c r="O62" s="130"/>
      <c r="P62" s="130"/>
    </row>
    <row r="63" spans="2:16" x14ac:dyDescent="0.2">
      <c r="B63" s="130"/>
      <c r="C63" s="130"/>
      <c r="D63" s="130"/>
      <c r="E63" s="130"/>
      <c r="F63" s="130"/>
      <c r="G63" s="130"/>
      <c r="H63" s="130"/>
      <c r="I63" s="130"/>
      <c r="J63" s="130"/>
      <c r="K63" s="130"/>
      <c r="L63" s="130"/>
      <c r="M63" s="130"/>
      <c r="N63" s="130"/>
      <c r="O63" s="130"/>
      <c r="P63" s="130"/>
    </row>
    <row r="64" spans="2:16" x14ac:dyDescent="0.2">
      <c r="B64" s="130"/>
      <c r="C64" s="130"/>
      <c r="D64" s="130"/>
      <c r="E64" s="130"/>
      <c r="F64" s="130"/>
      <c r="G64" s="130"/>
      <c r="H64" s="130"/>
      <c r="I64" s="130"/>
      <c r="J64" s="130"/>
      <c r="K64" s="130"/>
      <c r="L64" s="130"/>
      <c r="M64" s="130"/>
      <c r="N64" s="130"/>
      <c r="O64" s="130"/>
      <c r="P64" s="130"/>
    </row>
    <row r="65" spans="2:16" x14ac:dyDescent="0.2">
      <c r="B65" s="130"/>
      <c r="C65" s="130"/>
      <c r="D65" s="130"/>
      <c r="E65" s="130"/>
      <c r="F65" s="130"/>
      <c r="G65" s="130"/>
      <c r="H65" s="130"/>
      <c r="I65" s="130"/>
      <c r="J65" s="130"/>
      <c r="K65" s="130"/>
      <c r="L65" s="130"/>
      <c r="M65" s="130"/>
      <c r="N65" s="130"/>
      <c r="O65" s="130"/>
      <c r="P65" s="130"/>
    </row>
    <row r="66" spans="2:16" x14ac:dyDescent="0.2">
      <c r="B66" s="130"/>
      <c r="C66" s="130"/>
      <c r="D66" s="130"/>
      <c r="E66" s="130"/>
      <c r="F66" s="130"/>
      <c r="G66" s="130"/>
      <c r="H66" s="130"/>
      <c r="I66" s="130"/>
      <c r="J66" s="130"/>
      <c r="K66" s="130"/>
      <c r="L66" s="130"/>
      <c r="M66" s="130"/>
      <c r="N66" s="130"/>
      <c r="O66" s="130"/>
      <c r="P66" s="130"/>
    </row>
    <row r="67" spans="2:16" ht="16" thickBot="1" x14ac:dyDescent="0.25">
      <c r="B67" s="37"/>
      <c r="C67" s="37"/>
      <c r="D67" s="52"/>
      <c r="E67" s="37"/>
      <c r="F67" s="37"/>
      <c r="G67" s="37"/>
      <c r="H67" s="37"/>
      <c r="I67" s="37"/>
      <c r="J67" s="37"/>
      <c r="K67" s="37"/>
      <c r="L67" s="37"/>
      <c r="M67" s="37"/>
    </row>
    <row r="68" spans="2:16" ht="15" customHeight="1" thickBot="1" x14ac:dyDescent="0.25">
      <c r="B68" s="131" t="s">
        <v>123</v>
      </c>
      <c r="C68" s="132"/>
      <c r="D68" s="132"/>
      <c r="E68" s="132"/>
      <c r="F68" s="132"/>
      <c r="G68" s="132"/>
      <c r="H68" s="132"/>
      <c r="I68" s="132"/>
      <c r="J68" s="132"/>
      <c r="K68" s="132"/>
      <c r="L68" s="132"/>
      <c r="M68" s="133"/>
    </row>
    <row r="69" spans="2:16" ht="15" customHeight="1" thickBot="1" x14ac:dyDescent="0.25">
      <c r="B69" s="55"/>
      <c r="C69" s="134" t="s">
        <v>124</v>
      </c>
      <c r="D69" s="135"/>
      <c r="E69" s="135"/>
      <c r="F69" s="135"/>
      <c r="G69" s="136"/>
      <c r="H69" s="134" t="s">
        <v>125</v>
      </c>
      <c r="I69" s="135"/>
      <c r="J69" s="136"/>
      <c r="K69" s="137" t="s">
        <v>126</v>
      </c>
      <c r="L69" s="138"/>
      <c r="M69" s="139"/>
    </row>
    <row r="70" spans="2:16" ht="16" thickBot="1" x14ac:dyDescent="0.25">
      <c r="B70" s="56" t="s">
        <v>31</v>
      </c>
      <c r="C70" s="57">
        <v>270000</v>
      </c>
      <c r="D70" s="58"/>
      <c r="E70" s="58"/>
      <c r="F70" s="58"/>
      <c r="G70" s="58"/>
      <c r="H70" s="59">
        <v>1400000</v>
      </c>
      <c r="I70" s="58"/>
      <c r="J70" s="58"/>
      <c r="K70" s="59">
        <v>300000</v>
      </c>
      <c r="L70" s="58"/>
      <c r="M70" s="58"/>
    </row>
    <row r="71" spans="2:16" ht="16" thickBot="1" x14ac:dyDescent="0.25">
      <c r="B71" s="56" t="s">
        <v>32</v>
      </c>
      <c r="C71" s="57">
        <v>116000</v>
      </c>
      <c r="D71" s="58"/>
      <c r="E71" s="58"/>
      <c r="F71" s="58"/>
      <c r="G71" s="58"/>
      <c r="H71" s="59">
        <v>1300000</v>
      </c>
      <c r="I71" s="58"/>
      <c r="J71" s="58"/>
      <c r="K71" s="59">
        <v>100000</v>
      </c>
      <c r="L71" s="58"/>
      <c r="M71" s="58"/>
    </row>
    <row r="72" spans="2:16" ht="16" thickBot="1" x14ac:dyDescent="0.25">
      <c r="B72" s="56" t="s">
        <v>33</v>
      </c>
      <c r="C72" s="60">
        <v>0.43</v>
      </c>
      <c r="D72" s="58"/>
      <c r="E72" s="58"/>
      <c r="F72" s="58"/>
      <c r="G72" s="58"/>
      <c r="H72" s="61">
        <v>0.93</v>
      </c>
      <c r="I72" s="58"/>
      <c r="J72" s="58"/>
      <c r="K72" s="61">
        <v>0.33</v>
      </c>
      <c r="L72" s="58"/>
      <c r="M72" s="58"/>
    </row>
    <row r="73" spans="2:16" ht="16" thickBot="1" x14ac:dyDescent="0.25">
      <c r="B73" s="56" t="s">
        <v>0</v>
      </c>
      <c r="C73" s="57">
        <v>154000</v>
      </c>
      <c r="D73" s="58"/>
      <c r="E73" s="58"/>
      <c r="F73" s="58"/>
      <c r="G73" s="58"/>
      <c r="H73" s="59">
        <v>100000</v>
      </c>
      <c r="I73" s="58"/>
      <c r="J73" s="58"/>
      <c r="K73" s="59">
        <v>200000</v>
      </c>
      <c r="L73" s="58"/>
      <c r="M73" s="58"/>
    </row>
    <row r="74" spans="2:16" ht="64" customHeight="1" thickBot="1" x14ac:dyDescent="0.25">
      <c r="B74" s="56" t="s">
        <v>127</v>
      </c>
      <c r="C74" s="62" t="s">
        <v>128</v>
      </c>
      <c r="D74" s="63" t="s">
        <v>129</v>
      </c>
      <c r="E74" s="63" t="s">
        <v>130</v>
      </c>
      <c r="F74" s="63" t="s">
        <v>131</v>
      </c>
      <c r="G74" s="63" t="s">
        <v>132</v>
      </c>
      <c r="H74" s="64" t="s">
        <v>133</v>
      </c>
      <c r="I74" s="63" t="s">
        <v>134</v>
      </c>
      <c r="J74" s="63" t="s">
        <v>135</v>
      </c>
      <c r="K74" s="64" t="s">
        <v>136</v>
      </c>
      <c r="L74" s="63" t="s">
        <v>137</v>
      </c>
      <c r="M74" s="63" t="s">
        <v>138</v>
      </c>
    </row>
    <row r="75" spans="2:16" ht="56.5" customHeight="1" thickBot="1" x14ac:dyDescent="0.25">
      <c r="B75" s="65" t="s">
        <v>55</v>
      </c>
      <c r="C75" s="66">
        <v>9</v>
      </c>
      <c r="D75" s="67">
        <v>6</v>
      </c>
      <c r="E75" s="67">
        <v>2</v>
      </c>
      <c r="F75" s="68"/>
      <c r="G75" s="67">
        <v>1</v>
      </c>
      <c r="H75" s="69">
        <v>4000</v>
      </c>
      <c r="I75" s="68"/>
      <c r="J75" s="70">
        <v>4000</v>
      </c>
      <c r="K75" s="71">
        <v>-26</v>
      </c>
      <c r="L75" s="67">
        <v>-18</v>
      </c>
      <c r="M75" s="67">
        <v>-8</v>
      </c>
    </row>
    <row r="76" spans="2:16" ht="46" thickBot="1" x14ac:dyDescent="0.25">
      <c r="B76" s="56" t="s">
        <v>57</v>
      </c>
      <c r="C76" s="72">
        <v>22000</v>
      </c>
      <c r="D76" s="73">
        <v>12000</v>
      </c>
      <c r="E76" s="73">
        <v>5000</v>
      </c>
      <c r="F76" s="58"/>
      <c r="G76" s="73">
        <v>5000</v>
      </c>
      <c r="H76" s="69">
        <v>8000</v>
      </c>
      <c r="I76" s="58"/>
      <c r="J76" s="73">
        <v>8000</v>
      </c>
      <c r="K76" s="69">
        <v>-30000</v>
      </c>
      <c r="L76" s="73">
        <v>-18000</v>
      </c>
      <c r="M76" s="73">
        <v>-12000</v>
      </c>
    </row>
    <row r="77" spans="2:16" ht="46" thickBot="1" x14ac:dyDescent="0.25">
      <c r="B77" s="56" t="s">
        <v>139</v>
      </c>
      <c r="C77" s="57">
        <v>292000</v>
      </c>
      <c r="D77" s="58"/>
      <c r="E77" s="58"/>
      <c r="F77" s="58"/>
      <c r="G77" s="58"/>
      <c r="H77" s="59">
        <v>1408000</v>
      </c>
      <c r="I77" s="58"/>
      <c r="J77" s="58"/>
      <c r="K77" s="59">
        <v>270000</v>
      </c>
      <c r="L77" s="58"/>
      <c r="M77" s="58"/>
    </row>
    <row r="78" spans="2:16" ht="16" thickBot="1" x14ac:dyDescent="0.25">
      <c r="B78" s="56" t="s">
        <v>1</v>
      </c>
      <c r="C78" s="57">
        <v>176000</v>
      </c>
      <c r="D78" s="58"/>
      <c r="E78" s="58"/>
      <c r="F78" s="58"/>
      <c r="G78" s="58"/>
      <c r="H78" s="59">
        <v>108000</v>
      </c>
      <c r="I78" s="58"/>
      <c r="J78" s="58"/>
      <c r="K78" s="59">
        <v>170000</v>
      </c>
      <c r="L78" s="58"/>
      <c r="M78" s="58"/>
    </row>
    <row r="79" spans="2:16" ht="46" thickBot="1" x14ac:dyDescent="0.25">
      <c r="B79" s="56" t="s">
        <v>127</v>
      </c>
      <c r="C79" s="62" t="s">
        <v>128</v>
      </c>
      <c r="D79" s="63" t="s">
        <v>129</v>
      </c>
      <c r="E79" s="63" t="s">
        <v>130</v>
      </c>
      <c r="F79" s="63" t="s">
        <v>131</v>
      </c>
      <c r="G79" s="63" t="s">
        <v>132</v>
      </c>
      <c r="H79" s="64" t="s">
        <v>133</v>
      </c>
      <c r="I79" s="63" t="s">
        <v>134</v>
      </c>
      <c r="J79" s="63" t="s">
        <v>135</v>
      </c>
      <c r="K79" s="64" t="s">
        <v>136</v>
      </c>
      <c r="L79" s="63" t="s">
        <v>137</v>
      </c>
      <c r="M79" s="63" t="s">
        <v>138</v>
      </c>
    </row>
    <row r="80" spans="2:16" ht="61" thickBot="1" x14ac:dyDescent="0.25">
      <c r="B80" s="65" t="s">
        <v>140</v>
      </c>
      <c r="C80" s="66">
        <v>10</v>
      </c>
      <c r="D80" s="68"/>
      <c r="E80" s="68"/>
      <c r="F80" s="67">
        <v>5</v>
      </c>
      <c r="G80" s="67">
        <v>5</v>
      </c>
      <c r="H80" s="74">
        <v>5000</v>
      </c>
      <c r="I80" s="75">
        <v>5000</v>
      </c>
      <c r="J80" s="68"/>
      <c r="K80" s="76"/>
      <c r="L80" s="68"/>
      <c r="M80" s="68"/>
    </row>
    <row r="81" spans="2:13" ht="33" customHeight="1" x14ac:dyDescent="0.2">
      <c r="B81" s="142" t="s">
        <v>141</v>
      </c>
      <c r="C81" s="144">
        <v>45000</v>
      </c>
      <c r="D81" s="140"/>
      <c r="E81" s="140"/>
      <c r="F81" s="146">
        <v>20000</v>
      </c>
      <c r="G81" s="146">
        <v>25000</v>
      </c>
      <c r="H81" s="148">
        <v>5000</v>
      </c>
      <c r="I81" s="146">
        <v>5000</v>
      </c>
      <c r="J81" s="140"/>
      <c r="K81" s="150"/>
      <c r="L81" s="140"/>
      <c r="M81" s="140"/>
    </row>
    <row r="82" spans="2:13" ht="16" thickBot="1" x14ac:dyDescent="0.25">
      <c r="B82" s="143"/>
      <c r="C82" s="145"/>
      <c r="D82" s="141"/>
      <c r="E82" s="141"/>
      <c r="F82" s="147"/>
      <c r="G82" s="147"/>
      <c r="H82" s="149"/>
      <c r="I82" s="147"/>
      <c r="J82" s="141"/>
      <c r="K82" s="151"/>
      <c r="L82" s="141"/>
      <c r="M82" s="141"/>
    </row>
    <row r="83" spans="2:13" ht="31" thickBot="1" x14ac:dyDescent="0.25">
      <c r="B83" s="56" t="s">
        <v>142</v>
      </c>
      <c r="C83" s="57">
        <v>337000</v>
      </c>
      <c r="D83" s="58"/>
      <c r="E83" s="58"/>
      <c r="F83" s="58"/>
      <c r="G83" s="58"/>
      <c r="H83" s="59">
        <v>1413000</v>
      </c>
      <c r="I83" s="58"/>
      <c r="J83" s="58"/>
      <c r="K83" s="59">
        <v>270000</v>
      </c>
      <c r="L83" s="77"/>
      <c r="M83" s="77"/>
    </row>
    <row r="84" spans="2:13" s="37" customFormat="1" x14ac:dyDescent="0.2">
      <c r="D84" s="52"/>
    </row>
    <row r="85" spans="2:13" s="37" customFormat="1" x14ac:dyDescent="0.2">
      <c r="D85" s="52"/>
    </row>
    <row r="86" spans="2:13" s="37" customFormat="1" x14ac:dyDescent="0.2">
      <c r="D86" s="52"/>
    </row>
    <row r="87" spans="2:13" s="37" customFormat="1" x14ac:dyDescent="0.2">
      <c r="D87" s="52"/>
    </row>
    <row r="88" spans="2:13" s="37" customFormat="1" x14ac:dyDescent="0.2">
      <c r="D88" s="52"/>
    </row>
    <row r="89" spans="2:13" s="37" customFormat="1" x14ac:dyDescent="0.2">
      <c r="D89" s="52"/>
    </row>
    <row r="90" spans="2:13" s="37" customFormat="1" x14ac:dyDescent="0.2">
      <c r="D90" s="52"/>
    </row>
    <row r="91" spans="2:13" s="37" customFormat="1" x14ac:dyDescent="0.2">
      <c r="D91" s="52"/>
    </row>
    <row r="92" spans="2:13" s="37" customFormat="1" x14ac:dyDescent="0.2">
      <c r="D92" s="52"/>
    </row>
    <row r="93" spans="2:13" s="37" customFormat="1" x14ac:dyDescent="0.2">
      <c r="D93" s="52"/>
    </row>
    <row r="94" spans="2:13" s="37" customFormat="1" x14ac:dyDescent="0.2">
      <c r="D94" s="52"/>
    </row>
    <row r="95" spans="2:13" s="37" customFormat="1" x14ac:dyDescent="0.2">
      <c r="D95" s="52"/>
    </row>
    <row r="96" spans="2:13" s="37" customFormat="1" x14ac:dyDescent="0.2">
      <c r="D96" s="52"/>
    </row>
    <row r="97" spans="4:4" s="37" customFormat="1" x14ac:dyDescent="0.2">
      <c r="D97" s="52"/>
    </row>
    <row r="98" spans="4:4" s="37" customFormat="1" x14ac:dyDescent="0.2">
      <c r="D98" s="52"/>
    </row>
    <row r="99" spans="4:4" s="37" customFormat="1" x14ac:dyDescent="0.2">
      <c r="D99" s="52"/>
    </row>
    <row r="100" spans="4:4" s="37" customFormat="1" x14ac:dyDescent="0.2">
      <c r="D100" s="52"/>
    </row>
    <row r="101" spans="4:4" s="37" customFormat="1" x14ac:dyDescent="0.2">
      <c r="D101" s="52"/>
    </row>
    <row r="102" spans="4:4" s="37" customFormat="1" x14ac:dyDescent="0.2">
      <c r="D102" s="52"/>
    </row>
    <row r="103" spans="4:4" s="37" customFormat="1" x14ac:dyDescent="0.2">
      <c r="D103" s="52"/>
    </row>
    <row r="104" spans="4:4" s="37" customFormat="1" x14ac:dyDescent="0.2">
      <c r="D104" s="52"/>
    </row>
    <row r="105" spans="4:4" s="37" customFormat="1" x14ac:dyDescent="0.2">
      <c r="D105" s="52"/>
    </row>
    <row r="106" spans="4:4" s="37" customFormat="1" x14ac:dyDescent="0.2">
      <c r="D106" s="52"/>
    </row>
    <row r="107" spans="4:4" s="37" customFormat="1" x14ac:dyDescent="0.2">
      <c r="D107" s="52"/>
    </row>
    <row r="108" spans="4:4" s="37" customFormat="1" x14ac:dyDescent="0.2">
      <c r="D108" s="52"/>
    </row>
    <row r="109" spans="4:4" s="37" customFormat="1" x14ac:dyDescent="0.2">
      <c r="D109" s="52"/>
    </row>
    <row r="110" spans="4:4" s="37" customFormat="1" x14ac:dyDescent="0.2">
      <c r="D110" s="52"/>
    </row>
    <row r="111" spans="4:4" s="37" customFormat="1" x14ac:dyDescent="0.2">
      <c r="D111" s="52"/>
    </row>
    <row r="112" spans="4:4" s="37" customFormat="1" x14ac:dyDescent="0.2">
      <c r="D112" s="52"/>
    </row>
    <row r="113" spans="4:4" s="37" customFormat="1" x14ac:dyDescent="0.2">
      <c r="D113" s="52"/>
    </row>
    <row r="114" spans="4:4" s="37" customFormat="1" x14ac:dyDescent="0.2">
      <c r="D114" s="52"/>
    </row>
    <row r="115" spans="4:4" s="37" customFormat="1" x14ac:dyDescent="0.2">
      <c r="D115" s="52"/>
    </row>
    <row r="116" spans="4:4" s="37" customFormat="1" x14ac:dyDescent="0.2">
      <c r="D116" s="52"/>
    </row>
    <row r="117" spans="4:4" s="37" customFormat="1" x14ac:dyDescent="0.2">
      <c r="D117" s="52"/>
    </row>
    <row r="118" spans="4:4" s="37" customFormat="1" x14ac:dyDescent="0.2">
      <c r="D118" s="52"/>
    </row>
    <row r="119" spans="4:4" s="37" customFormat="1" x14ac:dyDescent="0.2">
      <c r="D119" s="52"/>
    </row>
    <row r="120" spans="4:4" s="37" customFormat="1" x14ac:dyDescent="0.2">
      <c r="D120" s="52"/>
    </row>
    <row r="121" spans="4:4" s="37" customFormat="1" x14ac:dyDescent="0.2">
      <c r="D121" s="52"/>
    </row>
    <row r="122" spans="4:4" s="37" customFormat="1" x14ac:dyDescent="0.2">
      <c r="D122" s="52"/>
    </row>
    <row r="123" spans="4:4" s="37" customFormat="1" x14ac:dyDescent="0.2">
      <c r="D123" s="52"/>
    </row>
    <row r="124" spans="4:4" s="37" customFormat="1" x14ac:dyDescent="0.2">
      <c r="D124" s="52"/>
    </row>
    <row r="125" spans="4:4" s="37" customFormat="1" x14ac:dyDescent="0.2">
      <c r="D125" s="52"/>
    </row>
    <row r="126" spans="4:4" s="37" customFormat="1" x14ac:dyDescent="0.2">
      <c r="D126" s="52"/>
    </row>
    <row r="127" spans="4:4" s="37" customFormat="1" x14ac:dyDescent="0.2">
      <c r="D127" s="52"/>
    </row>
    <row r="128" spans="4:4" s="37" customFormat="1" x14ac:dyDescent="0.2">
      <c r="D128" s="52"/>
    </row>
    <row r="129" spans="4:4" s="37" customFormat="1" x14ac:dyDescent="0.2">
      <c r="D129" s="52"/>
    </row>
    <row r="130" spans="4:4" s="37" customFormat="1" x14ac:dyDescent="0.2">
      <c r="D130" s="52"/>
    </row>
    <row r="131" spans="4:4" s="37" customFormat="1" x14ac:dyDescent="0.2">
      <c r="D131" s="52"/>
    </row>
    <row r="132" spans="4:4" s="37" customFormat="1" x14ac:dyDescent="0.2">
      <c r="D132" s="52"/>
    </row>
    <row r="133" spans="4:4" s="37" customFormat="1" x14ac:dyDescent="0.2">
      <c r="D133" s="52"/>
    </row>
    <row r="134" spans="4:4" s="37" customFormat="1" x14ac:dyDescent="0.2">
      <c r="D134" s="52"/>
    </row>
    <row r="135" spans="4:4" s="37" customFormat="1" x14ac:dyDescent="0.2">
      <c r="D135" s="52"/>
    </row>
    <row r="136" spans="4:4" s="37" customFormat="1" x14ac:dyDescent="0.2">
      <c r="D136" s="52"/>
    </row>
    <row r="137" spans="4:4" s="37" customFormat="1" x14ac:dyDescent="0.2">
      <c r="D137" s="52"/>
    </row>
    <row r="138" spans="4:4" s="37" customFormat="1" x14ac:dyDescent="0.2">
      <c r="D138" s="52"/>
    </row>
    <row r="139" spans="4:4" s="37" customFormat="1" x14ac:dyDescent="0.2">
      <c r="D139" s="52"/>
    </row>
    <row r="140" spans="4:4" s="37" customFormat="1" x14ac:dyDescent="0.2">
      <c r="D140" s="52"/>
    </row>
    <row r="141" spans="4:4" s="37" customFormat="1" x14ac:dyDescent="0.2">
      <c r="D141" s="52"/>
    </row>
    <row r="142" spans="4:4" s="37" customFormat="1" x14ac:dyDescent="0.2">
      <c r="D142" s="52"/>
    </row>
    <row r="143" spans="4:4" s="37" customFormat="1" x14ac:dyDescent="0.2">
      <c r="D143" s="52"/>
    </row>
    <row r="144" spans="4:4" s="37" customFormat="1" x14ac:dyDescent="0.2">
      <c r="D144" s="52"/>
    </row>
    <row r="145" spans="4:4" s="37" customFormat="1" x14ac:dyDescent="0.2">
      <c r="D145" s="52"/>
    </row>
    <row r="146" spans="4:4" s="37" customFormat="1" x14ac:dyDescent="0.2">
      <c r="D146" s="52"/>
    </row>
    <row r="147" spans="4:4" s="37" customFormat="1" x14ac:dyDescent="0.2">
      <c r="D147" s="52"/>
    </row>
    <row r="148" spans="4:4" s="37" customFormat="1" x14ac:dyDescent="0.2">
      <c r="D148" s="52"/>
    </row>
    <row r="149" spans="4:4" s="37" customFormat="1" x14ac:dyDescent="0.2">
      <c r="D149" s="52"/>
    </row>
    <row r="150" spans="4:4" s="37" customFormat="1" x14ac:dyDescent="0.2">
      <c r="D150" s="52"/>
    </row>
    <row r="151" spans="4:4" s="37" customFormat="1" x14ac:dyDescent="0.2">
      <c r="D151" s="52"/>
    </row>
    <row r="152" spans="4:4" s="37" customFormat="1" x14ac:dyDescent="0.2">
      <c r="D152" s="52"/>
    </row>
    <row r="153" spans="4:4" s="37" customFormat="1" x14ac:dyDescent="0.2">
      <c r="D153" s="52"/>
    </row>
    <row r="154" spans="4:4" s="37" customFormat="1" x14ac:dyDescent="0.2">
      <c r="D154" s="52"/>
    </row>
    <row r="155" spans="4:4" s="37" customFormat="1" x14ac:dyDescent="0.2">
      <c r="D155" s="52"/>
    </row>
    <row r="156" spans="4:4" s="37" customFormat="1" x14ac:dyDescent="0.2">
      <c r="D156" s="52"/>
    </row>
    <row r="157" spans="4:4" s="37" customFormat="1" x14ac:dyDescent="0.2">
      <c r="D157" s="52"/>
    </row>
    <row r="158" spans="4:4" s="37" customFormat="1" x14ac:dyDescent="0.2">
      <c r="D158" s="52"/>
    </row>
    <row r="159" spans="4:4" s="37" customFormat="1" x14ac:dyDescent="0.2">
      <c r="D159" s="52"/>
    </row>
    <row r="160" spans="4:4" s="37" customFormat="1" x14ac:dyDescent="0.2">
      <c r="D160" s="52"/>
    </row>
    <row r="161" spans="4:4" s="37" customFormat="1" x14ac:dyDescent="0.2">
      <c r="D161" s="52"/>
    </row>
    <row r="162" spans="4:4" s="37" customFormat="1" x14ac:dyDescent="0.2">
      <c r="D162" s="52"/>
    </row>
    <row r="163" spans="4:4" s="37" customFormat="1" x14ac:dyDescent="0.2">
      <c r="D163" s="52"/>
    </row>
    <row r="164" spans="4:4" s="37" customFormat="1" x14ac:dyDescent="0.2">
      <c r="D164" s="52"/>
    </row>
    <row r="165" spans="4:4" s="37" customFormat="1" x14ac:dyDescent="0.2">
      <c r="D165" s="52"/>
    </row>
    <row r="166" spans="4:4" s="37" customFormat="1" x14ac:dyDescent="0.2">
      <c r="D166" s="52"/>
    </row>
    <row r="167" spans="4:4" s="37" customFormat="1" x14ac:dyDescent="0.2">
      <c r="D167" s="52"/>
    </row>
    <row r="168" spans="4:4" s="37" customFormat="1" x14ac:dyDescent="0.2">
      <c r="D168" s="52"/>
    </row>
    <row r="169" spans="4:4" s="37" customFormat="1" x14ac:dyDescent="0.2">
      <c r="D169" s="52"/>
    </row>
    <row r="170" spans="4:4" s="37" customFormat="1" x14ac:dyDescent="0.2">
      <c r="D170" s="52"/>
    </row>
    <row r="171" spans="4:4" s="37" customFormat="1" x14ac:dyDescent="0.2">
      <c r="D171" s="52"/>
    </row>
    <row r="172" spans="4:4" s="37" customFormat="1" x14ac:dyDescent="0.2">
      <c r="D172" s="52"/>
    </row>
    <row r="173" spans="4:4" s="37" customFormat="1" x14ac:dyDescent="0.2">
      <c r="D173" s="52"/>
    </row>
    <row r="174" spans="4:4" s="37" customFormat="1" x14ac:dyDescent="0.2">
      <c r="D174" s="52"/>
    </row>
    <row r="175" spans="4:4" s="37" customFormat="1" x14ac:dyDescent="0.2">
      <c r="D175" s="52"/>
    </row>
    <row r="176" spans="4:4" s="37" customFormat="1" x14ac:dyDescent="0.2">
      <c r="D176" s="52"/>
    </row>
    <row r="177" spans="4:4" s="37" customFormat="1" x14ac:dyDescent="0.2">
      <c r="D177" s="52"/>
    </row>
    <row r="178" spans="4:4" s="37" customFormat="1" x14ac:dyDescent="0.2">
      <c r="D178" s="52"/>
    </row>
    <row r="179" spans="4:4" s="37" customFormat="1" x14ac:dyDescent="0.2">
      <c r="D179" s="52"/>
    </row>
    <row r="180" spans="4:4" s="37" customFormat="1" x14ac:dyDescent="0.2">
      <c r="D180" s="52"/>
    </row>
    <row r="181" spans="4:4" s="37" customFormat="1" x14ac:dyDescent="0.2">
      <c r="D181" s="52"/>
    </row>
    <row r="182" spans="4:4" s="37" customFormat="1" x14ac:dyDescent="0.2">
      <c r="D182" s="52"/>
    </row>
    <row r="183" spans="4:4" s="37" customFormat="1" x14ac:dyDescent="0.2">
      <c r="D183" s="52"/>
    </row>
    <row r="184" spans="4:4" s="37" customFormat="1" x14ac:dyDescent="0.2">
      <c r="D184" s="52"/>
    </row>
    <row r="185" spans="4:4" s="37" customFormat="1" x14ac:dyDescent="0.2">
      <c r="D185" s="52"/>
    </row>
    <row r="186" spans="4:4" s="37" customFormat="1" x14ac:dyDescent="0.2">
      <c r="D186" s="52"/>
    </row>
    <row r="187" spans="4:4" s="37" customFormat="1" x14ac:dyDescent="0.2">
      <c r="D187" s="52"/>
    </row>
    <row r="188" spans="4:4" s="37" customFormat="1" x14ac:dyDescent="0.2">
      <c r="D188" s="52"/>
    </row>
    <row r="189" spans="4:4" s="37" customFormat="1" x14ac:dyDescent="0.2">
      <c r="D189" s="52"/>
    </row>
    <row r="190" spans="4:4" s="37" customFormat="1" x14ac:dyDescent="0.2">
      <c r="D190" s="52"/>
    </row>
    <row r="191" spans="4:4" s="37" customFormat="1" x14ac:dyDescent="0.2">
      <c r="D191" s="52"/>
    </row>
    <row r="192" spans="4:4" s="37" customFormat="1" x14ac:dyDescent="0.2">
      <c r="D192" s="52"/>
    </row>
    <row r="193" spans="4:4" s="37" customFormat="1" x14ac:dyDescent="0.2">
      <c r="D193" s="52"/>
    </row>
    <row r="194" spans="4:4" s="37" customFormat="1" x14ac:dyDescent="0.2">
      <c r="D194" s="52"/>
    </row>
    <row r="195" spans="4:4" s="37" customFormat="1" x14ac:dyDescent="0.2">
      <c r="D195" s="52"/>
    </row>
    <row r="196" spans="4:4" s="37" customFormat="1" x14ac:dyDescent="0.2">
      <c r="D196" s="52"/>
    </row>
    <row r="197" spans="4:4" s="37" customFormat="1" x14ac:dyDescent="0.2">
      <c r="D197" s="52"/>
    </row>
    <row r="198" spans="4:4" s="37" customFormat="1" x14ac:dyDescent="0.2">
      <c r="D198" s="52"/>
    </row>
    <row r="199" spans="4:4" s="37" customFormat="1" x14ac:dyDescent="0.2">
      <c r="D199" s="52"/>
    </row>
    <row r="200" spans="4:4" s="37" customFormat="1" x14ac:dyDescent="0.2">
      <c r="D200" s="52"/>
    </row>
    <row r="201" spans="4:4" s="37" customFormat="1" x14ac:dyDescent="0.2">
      <c r="D201" s="52"/>
    </row>
    <row r="202" spans="4:4" s="37" customFormat="1" x14ac:dyDescent="0.2">
      <c r="D202" s="52"/>
    </row>
    <row r="203" spans="4:4" s="37" customFormat="1" x14ac:dyDescent="0.2">
      <c r="D203" s="52"/>
    </row>
    <row r="204" spans="4:4" s="37" customFormat="1" x14ac:dyDescent="0.2">
      <c r="D204" s="52"/>
    </row>
    <row r="205" spans="4:4" s="37" customFormat="1" x14ac:dyDescent="0.2">
      <c r="D205" s="52"/>
    </row>
    <row r="206" spans="4:4" s="37" customFormat="1" x14ac:dyDescent="0.2">
      <c r="D206" s="52"/>
    </row>
    <row r="207" spans="4:4" s="37" customFormat="1" x14ac:dyDescent="0.2">
      <c r="D207" s="52"/>
    </row>
    <row r="208" spans="4:4" s="37" customFormat="1" x14ac:dyDescent="0.2">
      <c r="D208" s="52"/>
    </row>
    <row r="209" spans="4:4" s="37" customFormat="1" x14ac:dyDescent="0.2">
      <c r="D209" s="52"/>
    </row>
    <row r="210" spans="4:4" s="37" customFormat="1" x14ac:dyDescent="0.2">
      <c r="D210" s="52"/>
    </row>
    <row r="211" spans="4:4" s="37" customFormat="1" x14ac:dyDescent="0.2">
      <c r="D211" s="52"/>
    </row>
    <row r="212" spans="4:4" s="37" customFormat="1" x14ac:dyDescent="0.2">
      <c r="D212" s="52"/>
    </row>
    <row r="213" spans="4:4" s="37" customFormat="1" x14ac:dyDescent="0.2">
      <c r="D213" s="52"/>
    </row>
    <row r="214" spans="4:4" s="37" customFormat="1" x14ac:dyDescent="0.2">
      <c r="D214" s="52"/>
    </row>
    <row r="215" spans="4:4" s="37" customFormat="1" x14ac:dyDescent="0.2">
      <c r="D215" s="52"/>
    </row>
    <row r="216" spans="4:4" s="37" customFormat="1" x14ac:dyDescent="0.2">
      <c r="D216" s="52"/>
    </row>
    <row r="217" spans="4:4" s="37" customFormat="1" x14ac:dyDescent="0.2">
      <c r="D217" s="52"/>
    </row>
    <row r="218" spans="4:4" s="37" customFormat="1" x14ac:dyDescent="0.2">
      <c r="D218" s="52"/>
    </row>
    <row r="219" spans="4:4" s="37" customFormat="1" x14ac:dyDescent="0.2">
      <c r="D219" s="52"/>
    </row>
    <row r="220" spans="4:4" s="37" customFormat="1" x14ac:dyDescent="0.2">
      <c r="D220" s="52"/>
    </row>
    <row r="221" spans="4:4" s="37" customFormat="1" x14ac:dyDescent="0.2">
      <c r="D221" s="52"/>
    </row>
    <row r="222" spans="4:4" s="37" customFormat="1" x14ac:dyDescent="0.2">
      <c r="D222" s="52"/>
    </row>
    <row r="223" spans="4:4" s="37" customFormat="1" x14ac:dyDescent="0.2">
      <c r="D223" s="52"/>
    </row>
    <row r="224" spans="4:4" s="37" customFormat="1" x14ac:dyDescent="0.2">
      <c r="D224" s="52"/>
    </row>
    <row r="225" spans="4:4" s="37" customFormat="1" x14ac:dyDescent="0.2">
      <c r="D225" s="52"/>
    </row>
    <row r="226" spans="4:4" s="37" customFormat="1" x14ac:dyDescent="0.2">
      <c r="D226" s="52"/>
    </row>
    <row r="227" spans="4:4" s="37" customFormat="1" x14ac:dyDescent="0.2">
      <c r="D227" s="52"/>
    </row>
    <row r="228" spans="4:4" s="37" customFormat="1" x14ac:dyDescent="0.2">
      <c r="D228" s="52"/>
    </row>
    <row r="229" spans="4:4" s="37" customFormat="1" x14ac:dyDescent="0.2">
      <c r="D229" s="52"/>
    </row>
    <row r="230" spans="4:4" s="37" customFormat="1" x14ac:dyDescent="0.2">
      <c r="D230" s="52"/>
    </row>
    <row r="231" spans="4:4" s="37" customFormat="1" x14ac:dyDescent="0.2">
      <c r="D231" s="52"/>
    </row>
    <row r="232" spans="4:4" s="37" customFormat="1" x14ac:dyDescent="0.2">
      <c r="D232" s="52"/>
    </row>
    <row r="233" spans="4:4" s="37" customFormat="1" x14ac:dyDescent="0.2">
      <c r="D233" s="52"/>
    </row>
    <row r="234" spans="4:4" s="37" customFormat="1" x14ac:dyDescent="0.2">
      <c r="D234" s="52"/>
    </row>
    <row r="235" spans="4:4" s="37" customFormat="1" x14ac:dyDescent="0.2">
      <c r="D235" s="52"/>
    </row>
    <row r="236" spans="4:4" s="37" customFormat="1" x14ac:dyDescent="0.2">
      <c r="D236" s="52"/>
    </row>
  </sheetData>
  <mergeCells count="51">
    <mergeCell ref="M81:M82"/>
    <mergeCell ref="B81:B82"/>
    <mergeCell ref="C81:C82"/>
    <mergeCell ref="D81:D82"/>
    <mergeCell ref="E81:E82"/>
    <mergeCell ref="F81:F82"/>
    <mergeCell ref="G81:G82"/>
    <mergeCell ref="H81:H82"/>
    <mergeCell ref="I81:I82"/>
    <mergeCell ref="J81:J82"/>
    <mergeCell ref="K81:K82"/>
    <mergeCell ref="L81:L82"/>
    <mergeCell ref="B50:C50"/>
    <mergeCell ref="B54:P60"/>
    <mergeCell ref="B62:P66"/>
    <mergeCell ref="B68:M68"/>
    <mergeCell ref="C69:G69"/>
    <mergeCell ref="H69:J69"/>
    <mergeCell ref="K69:M69"/>
    <mergeCell ref="A47:P48"/>
    <mergeCell ref="B26:I26"/>
    <mergeCell ref="B27:P28"/>
    <mergeCell ref="B30:P33"/>
    <mergeCell ref="B34:P36"/>
    <mergeCell ref="B38:C38"/>
    <mergeCell ref="A39:P40"/>
    <mergeCell ref="A41:P42"/>
    <mergeCell ref="A43:P43"/>
    <mergeCell ref="A44:P44"/>
    <mergeCell ref="A45:P45"/>
    <mergeCell ref="A46:P46"/>
    <mergeCell ref="B23:B24"/>
    <mergeCell ref="C23:C24"/>
    <mergeCell ref="D23:P24"/>
    <mergeCell ref="B15:B16"/>
    <mergeCell ref="C15:C16"/>
    <mergeCell ref="D15:P16"/>
    <mergeCell ref="B17:B18"/>
    <mergeCell ref="C17:C18"/>
    <mergeCell ref="D17:P18"/>
    <mergeCell ref="B19:B20"/>
    <mergeCell ref="C19:C20"/>
    <mergeCell ref="D19:P20"/>
    <mergeCell ref="D21:P21"/>
    <mergeCell ref="D22:P22"/>
    <mergeCell ref="D14:P14"/>
    <mergeCell ref="B1:P1"/>
    <mergeCell ref="B3:P5"/>
    <mergeCell ref="E7:P7"/>
    <mergeCell ref="D8:P8"/>
    <mergeCell ref="D9:P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8"/>
  <sheetViews>
    <sheetView zoomScale="83" zoomScaleNormal="83" workbookViewId="0">
      <pane xSplit="1" ySplit="2" topLeftCell="M3" activePane="bottomRight" state="frozen"/>
      <selection pane="topRight" activeCell="B1" sqref="B1"/>
      <selection pane="bottomLeft" activeCell="A3" sqref="A3"/>
      <selection pane="bottomRight" activeCell="Z23" sqref="Z23"/>
    </sheetView>
  </sheetViews>
  <sheetFormatPr baseColWidth="10" defaultColWidth="8.6640625" defaultRowHeight="15" x14ac:dyDescent="0.2"/>
  <cols>
    <col min="1" max="1" width="22.5" style="83" customWidth="1"/>
    <col min="2" max="2" width="13.5" style="83" customWidth="1"/>
    <col min="3" max="5" width="10.5" style="83" customWidth="1"/>
    <col min="6" max="6" width="11.6640625" style="83" customWidth="1"/>
    <col min="7" max="7" width="10.5" style="83" customWidth="1"/>
    <col min="8" max="16" width="13.5" style="83" customWidth="1"/>
    <col min="17" max="18" width="10.5" style="83" customWidth="1"/>
    <col min="19" max="19" width="12.6640625" style="83" customWidth="1"/>
    <col min="20" max="20" width="10.5" style="83" customWidth="1"/>
    <col min="21" max="21" width="12.1640625" style="83" customWidth="1"/>
    <col min="22" max="23" width="10.5" style="83" customWidth="1"/>
    <col min="24" max="24" width="12.1640625" style="83" customWidth="1"/>
    <col min="25" max="25" width="12.5" style="83" customWidth="1"/>
    <col min="26" max="28" width="14.1640625" style="83" customWidth="1"/>
    <col min="29" max="43" width="10.5" style="83" customWidth="1"/>
    <col min="44" max="44" width="13.83203125" style="83" customWidth="1"/>
    <col min="45" max="45" width="18.83203125" style="83" customWidth="1"/>
    <col min="46" max="16384" width="8.6640625" style="83"/>
  </cols>
  <sheetData>
    <row r="1" spans="1:44" ht="19" x14ac:dyDescent="0.25">
      <c r="A1" s="80"/>
      <c r="B1" s="81"/>
      <c r="C1" s="81"/>
      <c r="D1" s="81"/>
      <c r="E1" s="81"/>
      <c r="F1" s="81"/>
      <c r="G1" s="81"/>
      <c r="H1" s="81"/>
      <c r="I1" s="81"/>
      <c r="J1" s="81"/>
      <c r="K1" s="81"/>
      <c r="L1" s="81"/>
      <c r="M1" s="81"/>
      <c r="N1" s="81"/>
      <c r="O1" s="81"/>
      <c r="P1" s="81"/>
      <c r="Q1" s="81"/>
      <c r="R1" s="81"/>
      <c r="S1" s="81"/>
      <c r="T1" s="81"/>
      <c r="U1" s="81"/>
      <c r="V1" s="81"/>
      <c r="W1" s="81"/>
      <c r="X1" s="81"/>
      <c r="Y1" s="81"/>
      <c r="Z1" s="82"/>
      <c r="AA1" s="82"/>
      <c r="AB1" s="82"/>
    </row>
    <row r="2" spans="1:44" s="89" customFormat="1" ht="62.5" customHeight="1" x14ac:dyDescent="0.2">
      <c r="A2" s="84"/>
      <c r="B2" s="85" t="s">
        <v>2</v>
      </c>
      <c r="C2" s="85" t="s">
        <v>3</v>
      </c>
      <c r="D2" s="86" t="s">
        <v>4</v>
      </c>
      <c r="E2" s="86" t="s">
        <v>5</v>
      </c>
      <c r="F2" s="85" t="s">
        <v>6</v>
      </c>
      <c r="G2" s="87" t="s">
        <v>7</v>
      </c>
      <c r="H2" s="87"/>
      <c r="I2" s="87"/>
      <c r="J2" s="87"/>
      <c r="K2" s="87"/>
      <c r="L2" s="87" t="s">
        <v>8</v>
      </c>
      <c r="M2" s="87"/>
      <c r="N2" s="87"/>
      <c r="O2" s="87"/>
      <c r="P2" s="87"/>
      <c r="Q2" s="87" t="s">
        <v>9</v>
      </c>
      <c r="R2" s="87" t="s">
        <v>10</v>
      </c>
      <c r="S2" s="85" t="s">
        <v>11</v>
      </c>
      <c r="T2" s="87" t="s">
        <v>12</v>
      </c>
      <c r="U2" s="87" t="s">
        <v>13</v>
      </c>
      <c r="V2" s="87"/>
      <c r="W2" s="87"/>
      <c r="X2" s="87" t="s">
        <v>14</v>
      </c>
      <c r="Y2" s="85" t="s">
        <v>15</v>
      </c>
      <c r="Z2" s="87" t="s">
        <v>16</v>
      </c>
      <c r="AA2" s="87"/>
      <c r="AB2" s="87"/>
      <c r="AC2" s="87" t="s">
        <v>17</v>
      </c>
      <c r="AD2" s="87"/>
      <c r="AE2" s="87"/>
      <c r="AF2" s="87" t="s">
        <v>18</v>
      </c>
      <c r="AG2" s="85" t="s">
        <v>19</v>
      </c>
      <c r="AH2" s="87" t="s">
        <v>20</v>
      </c>
      <c r="AI2" s="87" t="s">
        <v>21</v>
      </c>
      <c r="AJ2" s="87" t="s">
        <v>22</v>
      </c>
      <c r="AK2" s="87" t="s">
        <v>23</v>
      </c>
      <c r="AL2" s="85" t="s">
        <v>24</v>
      </c>
      <c r="AM2" s="87" t="s">
        <v>25</v>
      </c>
      <c r="AN2" s="87" t="s">
        <v>26</v>
      </c>
      <c r="AO2" s="87" t="s">
        <v>27</v>
      </c>
      <c r="AP2" s="87" t="s">
        <v>28</v>
      </c>
      <c r="AQ2" s="87" t="s">
        <v>29</v>
      </c>
      <c r="AR2" s="88" t="s">
        <v>30</v>
      </c>
    </row>
    <row r="3" spans="1:44" ht="28" customHeight="1" x14ac:dyDescent="0.2">
      <c r="A3" s="90" t="s">
        <v>31</v>
      </c>
      <c r="B3" s="17">
        <f>'[1]TOTAL ALLOCATIONS USD'!G$22</f>
        <v>680000</v>
      </c>
      <c r="C3" s="17">
        <f>'[1]TOTAL ALLOCATIONS USD'!H$22</f>
        <v>200000</v>
      </c>
      <c r="D3" s="23">
        <f>'[1]TOTAL ALLOCATIONS USD'!I$22</f>
        <v>100000</v>
      </c>
      <c r="E3" s="23">
        <f>'[1]TOTAL ALLOCATIONS USD'!J$22</f>
        <v>100000</v>
      </c>
      <c r="F3" s="17">
        <f>'[1]TOTAL ALLOCATIONS USD'!K$22</f>
        <v>672000</v>
      </c>
      <c r="G3" s="23">
        <f>'[1]TOTAL ALLOCATIONS USD'!L$22</f>
        <v>385000</v>
      </c>
      <c r="H3" s="23"/>
      <c r="I3" s="23"/>
      <c r="J3" s="23"/>
      <c r="K3" s="23"/>
      <c r="L3" s="23">
        <f>'[1]TOTAL ALLOCATIONS USD'!M$22</f>
        <v>210000</v>
      </c>
      <c r="M3" s="23"/>
      <c r="N3" s="23"/>
      <c r="O3" s="23"/>
      <c r="P3" s="23"/>
      <c r="Q3" s="23">
        <f>'[1]TOTAL ALLOCATIONS USD'!N$22</f>
        <v>77000</v>
      </c>
      <c r="R3" s="18"/>
      <c r="S3" s="17">
        <f>'[1]TOTAL ALLOCATIONS USD'!P$22</f>
        <v>1575000</v>
      </c>
      <c r="T3" s="23">
        <f>'[1]TOTAL ALLOCATIONS USD'!Q$22</f>
        <v>600000</v>
      </c>
      <c r="U3" s="23">
        <f>'[1]TOTAL ALLOCATIONS USD'!R$22</f>
        <v>375000</v>
      </c>
      <c r="V3" s="23"/>
      <c r="W3" s="23"/>
      <c r="X3" s="23">
        <f>'[1]TOTAL ALLOCATIONS USD'!S$22</f>
        <v>600000</v>
      </c>
      <c r="Y3" s="17">
        <f>'[1]TOTAL ALLOCATIONS USD'!T$22</f>
        <v>548000</v>
      </c>
      <c r="Z3" s="23">
        <f>'[1]TOTAL ALLOCATIONS USD'!U$22</f>
        <v>353000</v>
      </c>
      <c r="AA3" s="23"/>
      <c r="AB3" s="23"/>
      <c r="AC3" s="23">
        <f>'[1]TOTAL ALLOCATIONS USD'!V$22</f>
        <v>95000</v>
      </c>
      <c r="AD3" s="23"/>
      <c r="AE3" s="23"/>
      <c r="AF3" s="23">
        <f>'[1]TOTAL ALLOCATIONS USD'!W$22</f>
        <v>100000</v>
      </c>
      <c r="AG3" s="17">
        <f>'[1]TOTAL ALLOCATIONS USD'!X$22</f>
        <v>300000</v>
      </c>
      <c r="AH3" s="23">
        <f>'[1]TOTAL ALLOCATIONS USD'!Y$22</f>
        <v>75000</v>
      </c>
      <c r="AI3" s="23">
        <f>'[1]TOTAL ALLOCATIONS USD'!Z$22</f>
        <v>75000</v>
      </c>
      <c r="AJ3" s="23">
        <f>'[1]TOTAL ALLOCATIONS USD'!AA$22</f>
        <v>75000</v>
      </c>
      <c r="AK3" s="23">
        <f>'[1]TOTAL ALLOCATIONS USD'!AB$22</f>
        <v>75000</v>
      </c>
      <c r="AL3" s="17">
        <f>'[1]TOTAL ALLOCATIONS USD'!AC$22</f>
        <v>575000</v>
      </c>
      <c r="AM3" s="23">
        <f>'[1]TOTAL ALLOCATIONS USD'!AD$22</f>
        <v>100000</v>
      </c>
      <c r="AN3" s="18"/>
      <c r="AO3" s="23">
        <f>'[1]TOTAL ALLOCATIONS USD'!AF$22</f>
        <v>275000</v>
      </c>
      <c r="AP3" s="23">
        <f>'[1]TOTAL ALLOCATIONS USD'!AG$22</f>
        <v>100000</v>
      </c>
      <c r="AQ3" s="23">
        <f>'[1]TOTAL ALLOCATIONS USD'!AH$22</f>
        <v>100000</v>
      </c>
      <c r="AR3" s="22">
        <f>'[1]TOTAL ALLOCATIONS USD'!AI$22</f>
        <v>4550000</v>
      </c>
    </row>
    <row r="4" spans="1:44" ht="28" customHeight="1" x14ac:dyDescent="0.2">
      <c r="A4" s="90" t="s">
        <v>32</v>
      </c>
      <c r="B4" s="17">
        <f>'[1]TOTAL USD Results'!G$22</f>
        <v>680000</v>
      </c>
      <c r="C4" s="17">
        <f>'[1]TOTAL USD Results'!H$22</f>
        <v>0</v>
      </c>
      <c r="D4" s="23">
        <f>'[1]TOTAL USD Results'!I$22</f>
        <v>0</v>
      </c>
      <c r="E4" s="23">
        <f>'[1]TOTAL USD Results'!J$22</f>
        <v>0</v>
      </c>
      <c r="F4" s="17">
        <f>'[1]TOTAL USD Results'!K$22</f>
        <v>594999.79310344835</v>
      </c>
      <c r="G4" s="23">
        <f>'[1]TOTAL USD Results'!L$22</f>
        <v>384999.79310344829</v>
      </c>
      <c r="H4" s="23"/>
      <c r="I4" s="23"/>
      <c r="J4" s="23"/>
      <c r="K4" s="23"/>
      <c r="L4" s="23">
        <f>'[1]TOTAL USD Results'!M$22</f>
        <v>210000</v>
      </c>
      <c r="M4" s="23"/>
      <c r="N4" s="23"/>
      <c r="O4" s="23"/>
      <c r="P4" s="23"/>
      <c r="Q4" s="23">
        <f>'[1]TOTAL USD Results'!N$22</f>
        <v>0</v>
      </c>
      <c r="R4" s="18"/>
      <c r="S4" s="17">
        <f>'[1]TOTAL USD Results'!P$22</f>
        <v>375000.3448275862</v>
      </c>
      <c r="T4" s="23">
        <f>'[1]TOTAL USD Results'!Q$22</f>
        <v>0</v>
      </c>
      <c r="U4" s="23">
        <f>'[1]TOTAL USD Results'!R$22</f>
        <v>375000.3448275862</v>
      </c>
      <c r="V4" s="23"/>
      <c r="W4" s="23"/>
      <c r="X4" s="23">
        <f>'[1]TOTAL USD Results'!S$22</f>
        <v>0</v>
      </c>
      <c r="Y4" s="17">
        <f>'[1]TOTAL USD Results'!T$22</f>
        <v>29000</v>
      </c>
      <c r="Z4" s="23">
        <f>'[1]TOTAL USD Results'!U$22</f>
        <v>0</v>
      </c>
      <c r="AA4" s="23"/>
      <c r="AB4" s="23"/>
      <c r="AC4" s="23">
        <f>'[1]TOTAL USD Results'!V$22</f>
        <v>29000</v>
      </c>
      <c r="AD4" s="23"/>
      <c r="AE4" s="23"/>
      <c r="AF4" s="23">
        <f>'[1]TOTAL USD Results'!W$22</f>
        <v>0</v>
      </c>
      <c r="AG4" s="17">
        <f>'[1]TOTAL USD Results'!X$22</f>
        <v>26350</v>
      </c>
      <c r="AH4" s="23">
        <f>'[1]TOTAL USD Results'!Y$22</f>
        <v>11293</v>
      </c>
      <c r="AI4" s="23">
        <f>'[1]TOTAL USD Results'!Z$22</f>
        <v>0</v>
      </c>
      <c r="AJ4" s="23">
        <f>'[1]TOTAL USD Results'!AA$22</f>
        <v>15057</v>
      </c>
      <c r="AK4" s="23">
        <f>'[1]TOTAL USD Results'!AB$22</f>
        <v>0</v>
      </c>
      <c r="AL4" s="17">
        <f>'[1]TOTAL USD Results'!AC$22</f>
        <v>0</v>
      </c>
      <c r="AM4" s="23">
        <f>'[1]TOTAL USD Results'!AD$22</f>
        <v>0</v>
      </c>
      <c r="AN4" s="18"/>
      <c r="AO4" s="23">
        <f>'[1]TOTAL USD Results'!AF$22</f>
        <v>0</v>
      </c>
      <c r="AP4" s="23">
        <f>'[1]TOTAL USD Results'!AG$22</f>
        <v>0</v>
      </c>
      <c r="AQ4" s="23">
        <f>'[1]TOTAL USD Results'!AH$22</f>
        <v>0</v>
      </c>
      <c r="AR4" s="22">
        <f>'[1]TOTAL USD Results'!AI$22</f>
        <v>1705350.1379310344</v>
      </c>
    </row>
    <row r="5" spans="1:44" ht="28" customHeight="1" x14ac:dyDescent="0.2">
      <c r="A5" s="90" t="s">
        <v>33</v>
      </c>
      <c r="B5" s="4">
        <f>B4/B3</f>
        <v>1</v>
      </c>
      <c r="C5" s="4">
        <f>C4/C3</f>
        <v>0</v>
      </c>
      <c r="D5" s="5">
        <f t="shared" ref="D5:AR5" si="0">D4/D3</f>
        <v>0</v>
      </c>
      <c r="E5" s="5">
        <f t="shared" si="0"/>
        <v>0</v>
      </c>
      <c r="F5" s="4">
        <f t="shared" si="0"/>
        <v>0.88541635878489333</v>
      </c>
      <c r="G5" s="5">
        <f t="shared" si="0"/>
        <v>0.99999946260635919</v>
      </c>
      <c r="H5" s="5"/>
      <c r="I5" s="5"/>
      <c r="J5" s="5"/>
      <c r="K5" s="5"/>
      <c r="L5" s="5">
        <f t="shared" si="0"/>
        <v>1</v>
      </c>
      <c r="M5" s="5"/>
      <c r="N5" s="5"/>
      <c r="O5" s="5"/>
      <c r="P5" s="5"/>
      <c r="Q5" s="5">
        <f t="shared" si="0"/>
        <v>0</v>
      </c>
      <c r="R5" s="19"/>
      <c r="S5" s="4">
        <f t="shared" si="0"/>
        <v>0.23809545703338805</v>
      </c>
      <c r="T5" s="5">
        <f t="shared" si="0"/>
        <v>0</v>
      </c>
      <c r="U5" s="5">
        <f t="shared" si="0"/>
        <v>1.00000091954023</v>
      </c>
      <c r="V5" s="5"/>
      <c r="W5" s="5"/>
      <c r="X5" s="5">
        <f t="shared" si="0"/>
        <v>0</v>
      </c>
      <c r="Y5" s="4">
        <f t="shared" si="0"/>
        <v>5.2919708029197078E-2</v>
      </c>
      <c r="Z5" s="5">
        <f t="shared" si="0"/>
        <v>0</v>
      </c>
      <c r="AA5" s="5"/>
      <c r="AB5" s="5"/>
      <c r="AC5" s="5">
        <f t="shared" si="0"/>
        <v>0.30526315789473685</v>
      </c>
      <c r="AD5" s="5"/>
      <c r="AE5" s="5"/>
      <c r="AF5" s="5">
        <f t="shared" si="0"/>
        <v>0</v>
      </c>
      <c r="AG5" s="4">
        <f t="shared" si="0"/>
        <v>8.7833333333333333E-2</v>
      </c>
      <c r="AH5" s="5">
        <f t="shared" si="0"/>
        <v>0.15057333333333334</v>
      </c>
      <c r="AI5" s="5">
        <f t="shared" si="0"/>
        <v>0</v>
      </c>
      <c r="AJ5" s="5">
        <f t="shared" si="0"/>
        <v>0.20075999999999999</v>
      </c>
      <c r="AK5" s="5">
        <f t="shared" si="0"/>
        <v>0</v>
      </c>
      <c r="AL5" s="4">
        <f t="shared" si="0"/>
        <v>0</v>
      </c>
      <c r="AM5" s="5">
        <f t="shared" si="0"/>
        <v>0</v>
      </c>
      <c r="AN5" s="19"/>
      <c r="AO5" s="5">
        <f t="shared" si="0"/>
        <v>0</v>
      </c>
      <c r="AP5" s="5">
        <f t="shared" si="0"/>
        <v>0</v>
      </c>
      <c r="AQ5" s="5">
        <f t="shared" si="0"/>
        <v>0</v>
      </c>
      <c r="AR5" s="6">
        <f t="shared" si="0"/>
        <v>0.37480222811671088</v>
      </c>
    </row>
    <row r="6" spans="1:44" ht="28" customHeight="1" x14ac:dyDescent="0.2">
      <c r="A6" s="90" t="s">
        <v>0</v>
      </c>
      <c r="B6" s="7">
        <f t="shared" ref="B6" si="1">B3-B4</f>
        <v>0</v>
      </c>
      <c r="C6" s="7">
        <f t="shared" ref="C6:AR6" si="2">C3-C4</f>
        <v>200000</v>
      </c>
      <c r="D6" s="8">
        <f t="shared" si="2"/>
        <v>100000</v>
      </c>
      <c r="E6" s="8">
        <f t="shared" si="2"/>
        <v>100000</v>
      </c>
      <c r="F6" s="7">
        <f t="shared" si="2"/>
        <v>77000.206896551652</v>
      </c>
      <c r="G6" s="8">
        <f t="shared" si="2"/>
        <v>0.20689655171008781</v>
      </c>
      <c r="H6" s="8"/>
      <c r="I6" s="8"/>
      <c r="J6" s="8"/>
      <c r="K6" s="8"/>
      <c r="L6" s="8">
        <f t="shared" si="2"/>
        <v>0</v>
      </c>
      <c r="M6" s="8"/>
      <c r="N6" s="8"/>
      <c r="O6" s="8"/>
      <c r="P6" s="8"/>
      <c r="Q6" s="8">
        <f t="shared" si="2"/>
        <v>77000</v>
      </c>
      <c r="R6" s="20"/>
      <c r="S6" s="7">
        <f t="shared" si="2"/>
        <v>1199999.6551724137</v>
      </c>
      <c r="T6" s="8">
        <f t="shared" si="2"/>
        <v>600000</v>
      </c>
      <c r="U6" s="8">
        <f t="shared" si="2"/>
        <v>-0.34482758620288223</v>
      </c>
      <c r="V6" s="8"/>
      <c r="W6" s="8"/>
      <c r="X6" s="8">
        <f t="shared" si="2"/>
        <v>600000</v>
      </c>
      <c r="Y6" s="7">
        <f t="shared" si="2"/>
        <v>519000</v>
      </c>
      <c r="Z6" s="8">
        <f t="shared" si="2"/>
        <v>353000</v>
      </c>
      <c r="AA6" s="8"/>
      <c r="AB6" s="8"/>
      <c r="AC6" s="8">
        <f t="shared" si="2"/>
        <v>66000</v>
      </c>
      <c r="AD6" s="8"/>
      <c r="AE6" s="8"/>
      <c r="AF6" s="8">
        <f t="shared" si="2"/>
        <v>100000</v>
      </c>
      <c r="AG6" s="7">
        <f t="shared" si="2"/>
        <v>273650</v>
      </c>
      <c r="AH6" s="8">
        <f t="shared" si="2"/>
        <v>63707</v>
      </c>
      <c r="AI6" s="8">
        <f t="shared" si="2"/>
        <v>75000</v>
      </c>
      <c r="AJ6" s="8">
        <f t="shared" si="2"/>
        <v>59943</v>
      </c>
      <c r="AK6" s="8">
        <f t="shared" si="2"/>
        <v>75000</v>
      </c>
      <c r="AL6" s="7">
        <f t="shared" si="2"/>
        <v>575000</v>
      </c>
      <c r="AM6" s="8">
        <f t="shared" si="2"/>
        <v>100000</v>
      </c>
      <c r="AN6" s="20"/>
      <c r="AO6" s="8">
        <f t="shared" si="2"/>
        <v>275000</v>
      </c>
      <c r="AP6" s="8">
        <f t="shared" si="2"/>
        <v>100000</v>
      </c>
      <c r="AQ6" s="8">
        <f t="shared" si="2"/>
        <v>100000</v>
      </c>
      <c r="AR6" s="9">
        <f t="shared" si="2"/>
        <v>2844649.8620689656</v>
      </c>
    </row>
    <row r="7" spans="1:44" ht="53.5" customHeight="1" x14ac:dyDescent="0.2">
      <c r="A7" s="91" t="s">
        <v>54</v>
      </c>
      <c r="B7" s="7"/>
      <c r="C7" s="7"/>
      <c r="D7" s="8"/>
      <c r="E7" s="8"/>
      <c r="F7" s="29"/>
      <c r="G7" s="36" t="s">
        <v>58</v>
      </c>
      <c r="H7" s="36" t="s">
        <v>59</v>
      </c>
      <c r="I7" s="36" t="s">
        <v>60</v>
      </c>
      <c r="J7" s="36" t="s">
        <v>61</v>
      </c>
      <c r="K7" s="36" t="s">
        <v>62</v>
      </c>
      <c r="L7" s="36" t="s">
        <v>63</v>
      </c>
      <c r="M7" s="36" t="s">
        <v>64</v>
      </c>
      <c r="N7" s="36" t="s">
        <v>65</v>
      </c>
      <c r="O7" s="36" t="s">
        <v>66</v>
      </c>
      <c r="P7" s="36" t="s">
        <v>67</v>
      </c>
      <c r="Q7" s="26"/>
      <c r="R7" s="30"/>
      <c r="S7" s="29"/>
      <c r="T7" s="26"/>
      <c r="U7" s="26" t="s">
        <v>68</v>
      </c>
      <c r="V7" s="26" t="s">
        <v>56</v>
      </c>
      <c r="W7" s="26" t="s">
        <v>69</v>
      </c>
      <c r="X7" s="26" t="s">
        <v>70</v>
      </c>
      <c r="Y7" s="29"/>
      <c r="Z7" s="26" t="s">
        <v>71</v>
      </c>
      <c r="AA7" s="26" t="s">
        <v>49</v>
      </c>
      <c r="AB7" s="26" t="s">
        <v>72</v>
      </c>
      <c r="AC7" s="26" t="s">
        <v>73</v>
      </c>
      <c r="AD7" s="26" t="s">
        <v>56</v>
      </c>
      <c r="AE7" s="26" t="s">
        <v>74</v>
      </c>
      <c r="AF7" s="26" t="s">
        <v>70</v>
      </c>
      <c r="AG7" s="7"/>
      <c r="AH7" s="8"/>
      <c r="AI7" s="8"/>
      <c r="AJ7" s="8"/>
      <c r="AK7" s="8"/>
      <c r="AL7" s="7"/>
      <c r="AM7" s="8"/>
      <c r="AN7" s="20"/>
      <c r="AO7" s="8"/>
      <c r="AP7" s="8"/>
      <c r="AQ7" s="8"/>
      <c r="AR7" s="9"/>
    </row>
    <row r="8" spans="1:44" ht="50.5" customHeight="1" x14ac:dyDescent="0.2">
      <c r="A8" s="92" t="s">
        <v>55</v>
      </c>
      <c r="B8" s="7"/>
      <c r="C8" s="7"/>
      <c r="D8" s="8"/>
      <c r="E8" s="8"/>
      <c r="F8" s="29"/>
      <c r="G8" s="31">
        <f>SUM(H8:K8)</f>
        <v>0</v>
      </c>
      <c r="H8" s="79"/>
      <c r="I8" s="79"/>
      <c r="J8" s="79"/>
      <c r="K8" s="79"/>
      <c r="L8" s="31">
        <f>SUM(M8:P8)</f>
        <v>0</v>
      </c>
      <c r="M8" s="79"/>
      <c r="N8" s="79"/>
      <c r="O8" s="79"/>
      <c r="P8" s="79"/>
      <c r="Q8" s="31"/>
      <c r="R8" s="32"/>
      <c r="S8" s="33"/>
      <c r="T8" s="31"/>
      <c r="U8" s="31">
        <f>SUM(V8:W8)</f>
        <v>0</v>
      </c>
      <c r="V8" s="79"/>
      <c r="W8" s="79"/>
      <c r="X8" s="79"/>
      <c r="Y8" s="33"/>
      <c r="Z8" s="31">
        <f>SUM(AA8:AB8)</f>
        <v>0</v>
      </c>
      <c r="AA8" s="79"/>
      <c r="AB8" s="79"/>
      <c r="AC8" s="31">
        <f>SUM(AD8:AE8)</f>
        <v>0</v>
      </c>
      <c r="AD8" s="79"/>
      <c r="AE8" s="79"/>
      <c r="AF8" s="79"/>
      <c r="AG8" s="35"/>
      <c r="AH8" s="35"/>
      <c r="AI8" s="8"/>
      <c r="AJ8" s="8"/>
      <c r="AK8" s="8"/>
      <c r="AL8" s="7"/>
      <c r="AM8" s="8"/>
      <c r="AN8" s="20"/>
      <c r="AO8" s="8"/>
      <c r="AP8" s="8"/>
      <c r="AQ8" s="8"/>
      <c r="AR8" s="9"/>
    </row>
    <row r="9" spans="1:44" ht="48" customHeight="1" x14ac:dyDescent="0.2">
      <c r="A9" s="90" t="s">
        <v>57</v>
      </c>
      <c r="B9" s="18"/>
      <c r="C9" s="1">
        <f t="shared" ref="C9:C12" si="3">SUM(D9:E9)</f>
        <v>0</v>
      </c>
      <c r="D9" s="93"/>
      <c r="E9" s="93"/>
      <c r="F9" s="94">
        <f>G9+L9+Q9</f>
        <v>0</v>
      </c>
      <c r="G9" s="95">
        <f>SUM(H9:K9)</f>
        <v>0</v>
      </c>
      <c r="H9" s="95">
        <f>H8*'Unit Costs'!B3</f>
        <v>0</v>
      </c>
      <c r="I9" s="95">
        <f>I8*'Unit Costs'!C3</f>
        <v>0</v>
      </c>
      <c r="J9" s="95">
        <f>J8*'Unit Costs'!D3</f>
        <v>0</v>
      </c>
      <c r="K9" s="95">
        <f>K8*'Unit Costs'!E3</f>
        <v>0</v>
      </c>
      <c r="L9" s="95">
        <f>SUM(M9:P9)</f>
        <v>0</v>
      </c>
      <c r="M9" s="95">
        <f>M8*'Unit Costs'!B6</f>
        <v>0</v>
      </c>
      <c r="N9" s="95">
        <f>N8*'Unit Costs'!C6</f>
        <v>0</v>
      </c>
      <c r="O9" s="95">
        <f>O8*'Unit Costs'!D6</f>
        <v>0</v>
      </c>
      <c r="P9" s="95">
        <f>P8*'Unit Costs'!E6</f>
        <v>0</v>
      </c>
      <c r="Q9" s="96"/>
      <c r="R9" s="30"/>
      <c r="S9" s="94">
        <f>T9+U9+X9</f>
        <v>0</v>
      </c>
      <c r="T9" s="97"/>
      <c r="U9" s="95">
        <f>SUM(V9:W9)</f>
        <v>0</v>
      </c>
      <c r="V9" s="95">
        <f>V8*'Unit Costs'!B9</f>
        <v>0</v>
      </c>
      <c r="W9" s="95">
        <f>W8*'Unit Costs'!C9</f>
        <v>0</v>
      </c>
      <c r="X9" s="95">
        <f>X8*'Unit Costs'!B12</f>
        <v>0</v>
      </c>
      <c r="Y9" s="15">
        <f>Z9+AC9+AF9</f>
        <v>0</v>
      </c>
      <c r="Z9" s="95">
        <f>SUM(AA9:AB9)</f>
        <v>0</v>
      </c>
      <c r="AA9" s="95">
        <f>AA8*'Unit Costs'!B15</f>
        <v>0</v>
      </c>
      <c r="AB9" s="95">
        <f>AB8*'Unit Costs'!C15</f>
        <v>0</v>
      </c>
      <c r="AC9" s="95">
        <f>SUM(AD9:AE9)</f>
        <v>0</v>
      </c>
      <c r="AD9" s="95">
        <f>AD8*'Unit Costs'!B18</f>
        <v>0</v>
      </c>
      <c r="AE9" s="95">
        <f>AE8*'Unit Costs'!C18</f>
        <v>0</v>
      </c>
      <c r="AF9" s="95">
        <f>AF8*'Unit Costs'!B21</f>
        <v>0</v>
      </c>
      <c r="AG9" s="98">
        <f t="shared" ref="AG9:AG12" si="4">SUM(AH9:AK9)</f>
        <v>0</v>
      </c>
      <c r="AH9" s="99"/>
      <c r="AI9" s="93"/>
      <c r="AJ9" s="93"/>
      <c r="AK9" s="93"/>
      <c r="AL9" s="1">
        <f t="shared" ref="AL9:AL12" si="5">SUM(AM9:AQ9)</f>
        <v>0</v>
      </c>
      <c r="AM9" s="100">
        <v>-100000</v>
      </c>
      <c r="AN9" s="93"/>
      <c r="AO9" s="100">
        <v>-200000</v>
      </c>
      <c r="AP9" s="93"/>
      <c r="AQ9" s="100">
        <v>300000</v>
      </c>
      <c r="AR9" s="3">
        <f t="shared" ref="AR9:AR12" si="6">SUM(AL9,AG9,Y9,S9,F9,C9,B9)</f>
        <v>0</v>
      </c>
    </row>
    <row r="10" spans="1:44" ht="34.5" customHeight="1" x14ac:dyDescent="0.2">
      <c r="A10" s="90" t="s">
        <v>34</v>
      </c>
      <c r="B10" s="10"/>
      <c r="C10" s="10"/>
      <c r="D10" s="11"/>
      <c r="E10" s="11"/>
      <c r="F10" s="10"/>
      <c r="G10" s="152" t="s">
        <v>79</v>
      </c>
      <c r="H10" s="152"/>
      <c r="I10" s="152"/>
      <c r="J10" s="152"/>
      <c r="K10" s="152"/>
      <c r="L10" s="152"/>
      <c r="M10" s="152"/>
      <c r="N10" s="152"/>
      <c r="O10" s="152"/>
      <c r="P10" s="152"/>
      <c r="Q10" s="11"/>
      <c r="R10" s="12"/>
      <c r="S10" s="10"/>
      <c r="T10" s="11"/>
      <c r="U10" s="15"/>
      <c r="V10" s="15"/>
      <c r="W10" s="15"/>
      <c r="X10" s="14" t="str">
        <f>IF(X9&gt;300000,"ERREUR - les fonds supplémentaires pour le RLD 4.3 ne doivent pas dépasser le coût d'un jalon, soit $300 000.","")</f>
        <v/>
      </c>
      <c r="Y10" s="10"/>
      <c r="Z10" s="16"/>
      <c r="AA10" s="16"/>
      <c r="AB10" s="16"/>
      <c r="AC10" s="14" t="str">
        <f>IF(AC9&lt;(-0.15*$AC$3),"ERREUR, ne peut pas réduire de plus de 15% l'allocation originale","")</f>
        <v/>
      </c>
      <c r="AD10" s="34"/>
      <c r="AE10" s="34"/>
      <c r="AF10" s="14" t="str">
        <f>IF(AF9&gt;100000,"ERREUR - les fonds supplémentaires pour 5.3 ne doivent pas dépasser le coût d'un jalon, soit $100 000","")</f>
        <v/>
      </c>
      <c r="AG10" s="10"/>
      <c r="AH10" s="11"/>
      <c r="AI10" s="11"/>
      <c r="AJ10" s="11"/>
      <c r="AK10" s="11"/>
      <c r="AL10" s="10"/>
      <c r="AM10" s="11"/>
      <c r="AN10" s="11"/>
      <c r="AO10" s="11"/>
      <c r="AP10" s="11"/>
      <c r="AQ10" s="11"/>
      <c r="AR10" s="13" t="str">
        <f>IF(AR11=AR3,"","ERREUR - Le total après la réallocation des fonds existants doit correspondre au total de l'allocation originale")</f>
        <v/>
      </c>
    </row>
    <row r="11" spans="1:44" ht="48" customHeight="1" x14ac:dyDescent="0.2">
      <c r="A11" s="90" t="s">
        <v>35</v>
      </c>
      <c r="B11" s="17">
        <f>B3+B9</f>
        <v>680000</v>
      </c>
      <c r="C11" s="1">
        <f t="shared" si="3"/>
        <v>200000</v>
      </c>
      <c r="D11" s="2">
        <f>D3+D9</f>
        <v>100000</v>
      </c>
      <c r="E11" s="2">
        <f>E3+E9</f>
        <v>100000</v>
      </c>
      <c r="F11" s="1">
        <f t="shared" ref="F11:F12" si="7">SUM(G11:R11)</f>
        <v>672000</v>
      </c>
      <c r="G11" s="2">
        <f>G3+G9</f>
        <v>385000</v>
      </c>
      <c r="H11" s="2"/>
      <c r="I11" s="2"/>
      <c r="J11" s="2"/>
      <c r="K11" s="2"/>
      <c r="L11" s="2">
        <f t="shared" ref="L11:Q11" si="8">L3+L9</f>
        <v>210000</v>
      </c>
      <c r="M11" s="2"/>
      <c r="N11" s="2"/>
      <c r="O11" s="2"/>
      <c r="P11" s="2"/>
      <c r="Q11" s="2">
        <f t="shared" si="8"/>
        <v>77000</v>
      </c>
      <c r="R11" s="21"/>
      <c r="S11" s="1">
        <f t="shared" ref="S11:S12" si="9">SUM(T11:X11)</f>
        <v>1575000</v>
      </c>
      <c r="T11" s="2">
        <f>T3+T9</f>
        <v>600000</v>
      </c>
      <c r="U11" s="2">
        <f t="shared" ref="U11:X11" si="10">U3+U9</f>
        <v>375000</v>
      </c>
      <c r="V11" s="2"/>
      <c r="W11" s="2"/>
      <c r="X11" s="2">
        <f t="shared" si="10"/>
        <v>600000</v>
      </c>
      <c r="Y11" s="1">
        <f t="shared" ref="Y11:Y12" si="11">SUM(Z11:AF11)</f>
        <v>548000</v>
      </c>
      <c r="Z11" s="2">
        <f>Z3+Z9</f>
        <v>353000</v>
      </c>
      <c r="AA11" s="2"/>
      <c r="AB11" s="2"/>
      <c r="AC11" s="2">
        <f t="shared" ref="AC11:AF11" si="12">AC3+AC9</f>
        <v>95000</v>
      </c>
      <c r="AD11" s="2"/>
      <c r="AE11" s="2"/>
      <c r="AF11" s="2">
        <f t="shared" si="12"/>
        <v>100000</v>
      </c>
      <c r="AG11" s="1">
        <f t="shared" si="4"/>
        <v>300000</v>
      </c>
      <c r="AH11" s="2">
        <f>AH3+AH9</f>
        <v>75000</v>
      </c>
      <c r="AI11" s="2">
        <f t="shared" ref="AI11:AK11" si="13">AI3+AI9</f>
        <v>75000</v>
      </c>
      <c r="AJ11" s="2">
        <f t="shared" si="13"/>
        <v>75000</v>
      </c>
      <c r="AK11" s="2">
        <f t="shared" si="13"/>
        <v>75000</v>
      </c>
      <c r="AL11" s="1">
        <f t="shared" si="5"/>
        <v>575000</v>
      </c>
      <c r="AM11" s="2">
        <f>AM3+AM9</f>
        <v>0</v>
      </c>
      <c r="AN11" s="21"/>
      <c r="AO11" s="2">
        <f t="shared" ref="AO11:AQ11" si="14">AO3+AO9</f>
        <v>75000</v>
      </c>
      <c r="AP11" s="2">
        <f t="shared" si="14"/>
        <v>100000</v>
      </c>
      <c r="AQ11" s="2">
        <f t="shared" si="14"/>
        <v>400000</v>
      </c>
      <c r="AR11" s="3">
        <f t="shared" si="6"/>
        <v>4550000</v>
      </c>
    </row>
    <row r="12" spans="1:44" ht="48" customHeight="1" x14ac:dyDescent="0.2">
      <c r="A12" s="90" t="s">
        <v>1</v>
      </c>
      <c r="B12" s="17">
        <f>B6+B9</f>
        <v>0</v>
      </c>
      <c r="C12" s="1">
        <f t="shared" si="3"/>
        <v>200000</v>
      </c>
      <c r="D12" s="2">
        <f>D6+D9</f>
        <v>100000</v>
      </c>
      <c r="E12" s="2">
        <f>E6+E9</f>
        <v>100000</v>
      </c>
      <c r="F12" s="1">
        <f t="shared" si="7"/>
        <v>77000.20689655171</v>
      </c>
      <c r="G12" s="2">
        <f>G6+G9</f>
        <v>0.20689655171008781</v>
      </c>
      <c r="H12" s="2"/>
      <c r="I12" s="2"/>
      <c r="J12" s="2"/>
      <c r="K12" s="2"/>
      <c r="L12" s="2">
        <f t="shared" ref="L12:Q12" si="15">L6+L9</f>
        <v>0</v>
      </c>
      <c r="M12" s="2"/>
      <c r="N12" s="2"/>
      <c r="O12" s="2"/>
      <c r="P12" s="2"/>
      <c r="Q12" s="2">
        <f t="shared" si="15"/>
        <v>77000</v>
      </c>
      <c r="R12" s="21"/>
      <c r="S12" s="1">
        <f t="shared" si="9"/>
        <v>1199999.6551724137</v>
      </c>
      <c r="T12" s="2">
        <f>T6+T9</f>
        <v>600000</v>
      </c>
      <c r="U12" s="2">
        <f t="shared" ref="U12:X12" si="16">U6+U9</f>
        <v>-0.34482758620288223</v>
      </c>
      <c r="V12" s="2"/>
      <c r="W12" s="2"/>
      <c r="X12" s="2">
        <f t="shared" si="16"/>
        <v>600000</v>
      </c>
      <c r="Y12" s="1">
        <f t="shared" si="11"/>
        <v>519000</v>
      </c>
      <c r="Z12" s="2">
        <f>Z6+Z9</f>
        <v>353000</v>
      </c>
      <c r="AA12" s="2"/>
      <c r="AB12" s="2"/>
      <c r="AC12" s="2">
        <f t="shared" ref="AC12:AF12" si="17">AC6+AC9</f>
        <v>66000</v>
      </c>
      <c r="AD12" s="2"/>
      <c r="AE12" s="2"/>
      <c r="AF12" s="2">
        <f t="shared" si="17"/>
        <v>100000</v>
      </c>
      <c r="AG12" s="1">
        <f t="shared" si="4"/>
        <v>273650</v>
      </c>
      <c r="AH12" s="2">
        <f>AH6+AH9</f>
        <v>63707</v>
      </c>
      <c r="AI12" s="2">
        <f t="shared" ref="AI12:AK12" si="18">AI6+AI9</f>
        <v>75000</v>
      </c>
      <c r="AJ12" s="2">
        <f t="shared" si="18"/>
        <v>59943</v>
      </c>
      <c r="AK12" s="2">
        <f t="shared" si="18"/>
        <v>75000</v>
      </c>
      <c r="AL12" s="1">
        <f t="shared" si="5"/>
        <v>575000</v>
      </c>
      <c r="AM12" s="2">
        <f>AM6+AM9</f>
        <v>0</v>
      </c>
      <c r="AN12" s="21"/>
      <c r="AO12" s="2">
        <f t="shared" ref="AO12:AP12" si="19">AO6+AO9</f>
        <v>75000</v>
      </c>
      <c r="AP12" s="2">
        <f t="shared" si="19"/>
        <v>100000</v>
      </c>
      <c r="AQ12" s="2">
        <f>AQ6+AQ9</f>
        <v>400000</v>
      </c>
      <c r="AR12" s="3">
        <f t="shared" si="6"/>
        <v>2844649.8620689656</v>
      </c>
    </row>
    <row r="13" spans="1:44" x14ac:dyDescent="0.2">
      <c r="A13" s="101"/>
      <c r="B13" s="98"/>
      <c r="C13" s="98"/>
      <c r="D13" s="102"/>
      <c r="E13" s="102"/>
      <c r="F13" s="98"/>
      <c r="G13" s="102"/>
      <c r="H13" s="102"/>
      <c r="I13" s="102"/>
      <c r="J13" s="102"/>
      <c r="K13" s="102"/>
      <c r="L13" s="102"/>
      <c r="M13" s="102"/>
      <c r="N13" s="102"/>
      <c r="O13" s="102"/>
      <c r="P13" s="102"/>
      <c r="Q13" s="102"/>
      <c r="R13" s="11"/>
      <c r="S13" s="98"/>
      <c r="T13" s="102"/>
      <c r="U13" s="102"/>
      <c r="V13" s="102"/>
      <c r="W13" s="102"/>
      <c r="X13" s="102"/>
      <c r="Y13" s="98"/>
      <c r="Z13" s="102"/>
      <c r="AA13" s="102"/>
      <c r="AB13" s="102"/>
      <c r="AC13" s="102"/>
      <c r="AD13" s="102"/>
      <c r="AE13" s="102"/>
      <c r="AF13" s="102"/>
      <c r="AG13" s="98"/>
      <c r="AH13" s="102"/>
      <c r="AI13" s="102"/>
      <c r="AJ13" s="102"/>
      <c r="AK13" s="102"/>
      <c r="AL13" s="98"/>
      <c r="AM13" s="102"/>
      <c r="AN13" s="102"/>
      <c r="AO13" s="102"/>
      <c r="AP13" s="102"/>
      <c r="AQ13" s="102"/>
      <c r="AR13" s="103"/>
    </row>
    <row r="14" spans="1:44" x14ac:dyDescent="0.2">
      <c r="A14" s="101"/>
      <c r="B14" s="98"/>
      <c r="C14" s="98"/>
      <c r="D14" s="102"/>
      <c r="E14" s="102"/>
      <c r="F14" s="98"/>
      <c r="G14" s="102"/>
      <c r="H14" s="102"/>
      <c r="I14" s="102"/>
      <c r="J14" s="102"/>
      <c r="K14" s="102"/>
      <c r="L14" s="102"/>
      <c r="M14" s="102"/>
      <c r="N14" s="102"/>
      <c r="O14" s="102"/>
      <c r="P14" s="102"/>
      <c r="Q14" s="102"/>
      <c r="R14" s="11"/>
      <c r="S14" s="98"/>
      <c r="T14" s="102"/>
      <c r="U14" s="102"/>
      <c r="V14" s="102"/>
      <c r="W14" s="102"/>
      <c r="X14" s="102"/>
      <c r="Y14" s="98"/>
      <c r="Z14" s="102"/>
      <c r="AA14" s="102"/>
      <c r="AB14" s="102"/>
      <c r="AC14" s="102"/>
      <c r="AD14" s="102"/>
      <c r="AE14" s="102"/>
      <c r="AF14" s="102"/>
      <c r="AG14" s="98"/>
      <c r="AH14" s="102"/>
      <c r="AI14" s="102"/>
      <c r="AJ14" s="102"/>
      <c r="AK14" s="102"/>
      <c r="AL14" s="98"/>
      <c r="AM14" s="102"/>
      <c r="AN14" s="102"/>
      <c r="AO14" s="102"/>
      <c r="AP14" s="102"/>
      <c r="AQ14" s="102"/>
      <c r="AR14" s="103"/>
    </row>
    <row r="15" spans="1:44" ht="24" x14ac:dyDescent="0.3">
      <c r="B15" s="104" t="s">
        <v>75</v>
      </c>
      <c r="C15" s="105"/>
      <c r="D15" s="105"/>
      <c r="E15" s="105"/>
      <c r="F15" s="105"/>
      <c r="G15" s="105"/>
      <c r="H15" s="105"/>
      <c r="I15" s="105"/>
      <c r="J15" s="105"/>
      <c r="K15" s="105"/>
      <c r="L15" s="105"/>
      <c r="M15" s="105"/>
      <c r="N15" s="105"/>
      <c r="O15" s="105"/>
    </row>
    <row r="16" spans="1:44" ht="19" x14ac:dyDescent="0.25">
      <c r="B16" s="106" t="s">
        <v>76</v>
      </c>
      <c r="C16" s="107"/>
      <c r="D16" s="107"/>
      <c r="E16" s="107"/>
      <c r="F16" s="107"/>
      <c r="G16" s="107"/>
      <c r="H16" s="107"/>
      <c r="I16" s="107"/>
      <c r="J16" s="107"/>
      <c r="K16" s="107"/>
      <c r="L16" s="107"/>
      <c r="M16" s="107"/>
      <c r="N16" s="107"/>
      <c r="O16" s="107"/>
    </row>
    <row r="17" spans="2:15" ht="19" x14ac:dyDescent="0.25">
      <c r="B17" s="106" t="s">
        <v>77</v>
      </c>
      <c r="C17" s="107"/>
      <c r="D17" s="107"/>
      <c r="E17" s="107"/>
      <c r="F17" s="107"/>
      <c r="G17" s="107"/>
      <c r="H17" s="107"/>
      <c r="I17" s="107"/>
      <c r="J17" s="107"/>
      <c r="K17" s="107"/>
      <c r="L17" s="107"/>
      <c r="M17" s="107"/>
      <c r="N17" s="107"/>
      <c r="O17" s="107"/>
    </row>
    <row r="18" spans="2:15" ht="19" x14ac:dyDescent="0.25">
      <c r="B18" s="106" t="s">
        <v>78</v>
      </c>
      <c r="C18" s="107"/>
      <c r="D18" s="107"/>
      <c r="E18" s="107"/>
      <c r="F18" s="107"/>
      <c r="G18" s="107"/>
      <c r="H18" s="107"/>
      <c r="I18" s="107"/>
      <c r="J18" s="107"/>
      <c r="K18" s="107"/>
      <c r="L18" s="107"/>
      <c r="M18" s="107"/>
      <c r="N18" s="107"/>
      <c r="O18" s="107"/>
    </row>
  </sheetData>
  <sheetProtection sheet="1" objects="1" scenarios="1"/>
  <mergeCells count="1">
    <mergeCell ref="G10:P10"/>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3EDED-52CC-9041-8C5D-50166BF21F41}">
  <dimension ref="A1:AR16"/>
  <sheetViews>
    <sheetView topLeftCell="Q1" workbookViewId="0">
      <selection activeCell="AN8" sqref="AN8"/>
    </sheetView>
  </sheetViews>
  <sheetFormatPr baseColWidth="10" defaultRowHeight="15" x14ac:dyDescent="0.2"/>
  <cols>
    <col min="1" max="1" width="22.5" customWidth="1"/>
    <col min="2" max="2" width="13.5" customWidth="1"/>
    <col min="3" max="5" width="10.5" customWidth="1"/>
    <col min="6" max="6" width="11.6640625" customWidth="1"/>
    <col min="7" max="7" width="10.5" customWidth="1"/>
    <col min="8" max="16" width="13.5" customWidth="1"/>
    <col min="17" max="18" width="10.5" customWidth="1"/>
    <col min="19" max="19" width="12.6640625" customWidth="1"/>
    <col min="20" max="20" width="10.5" customWidth="1"/>
    <col min="21" max="21" width="12.1640625" customWidth="1"/>
    <col min="22" max="23" width="10.5" customWidth="1"/>
    <col min="24" max="24" width="12.1640625" customWidth="1"/>
    <col min="25" max="25" width="12.5" customWidth="1"/>
    <col min="26" max="28" width="14.1640625" customWidth="1"/>
    <col min="29" max="43" width="10.5" customWidth="1"/>
    <col min="44" max="44" width="13.83203125" customWidth="1"/>
  </cols>
  <sheetData>
    <row r="1" spans="1:44" ht="19" x14ac:dyDescent="0.25">
      <c r="A1" s="80"/>
      <c r="B1" s="81"/>
      <c r="C1" s="81"/>
      <c r="D1" s="81"/>
      <c r="E1" s="81"/>
      <c r="F1" s="81"/>
      <c r="G1" s="81"/>
      <c r="H1" s="81"/>
      <c r="I1" s="81"/>
      <c r="J1" s="81"/>
      <c r="K1" s="81"/>
      <c r="L1" s="81"/>
      <c r="M1" s="81"/>
      <c r="N1" s="81"/>
      <c r="O1" s="81"/>
      <c r="P1" s="81"/>
      <c r="Q1" s="81"/>
      <c r="R1" s="81"/>
      <c r="S1" s="81"/>
      <c r="T1" s="81"/>
      <c r="U1" s="81"/>
      <c r="V1" s="81"/>
      <c r="W1" s="81"/>
      <c r="X1" s="81"/>
      <c r="Y1" s="81"/>
      <c r="Z1" s="82"/>
      <c r="AA1" s="82"/>
      <c r="AB1" s="82"/>
      <c r="AC1" s="83"/>
      <c r="AD1" s="83"/>
      <c r="AE1" s="83"/>
      <c r="AF1" s="83"/>
      <c r="AG1" s="83"/>
      <c r="AH1" s="83"/>
      <c r="AI1" s="83"/>
      <c r="AJ1" s="83"/>
      <c r="AK1" s="83"/>
      <c r="AL1" s="83"/>
      <c r="AM1" s="83"/>
      <c r="AN1" s="83"/>
      <c r="AO1" s="83"/>
      <c r="AP1" s="83"/>
      <c r="AQ1" s="83"/>
      <c r="AR1" s="83"/>
    </row>
    <row r="2" spans="1:44" ht="112" x14ac:dyDescent="0.2">
      <c r="A2" s="84"/>
      <c r="B2" s="85" t="s">
        <v>2</v>
      </c>
      <c r="C2" s="85" t="s">
        <v>3</v>
      </c>
      <c r="D2" s="86" t="s">
        <v>4</v>
      </c>
      <c r="E2" s="86" t="s">
        <v>5</v>
      </c>
      <c r="F2" s="85" t="s">
        <v>6</v>
      </c>
      <c r="G2" s="87" t="s">
        <v>7</v>
      </c>
      <c r="H2" s="87"/>
      <c r="I2" s="87"/>
      <c r="J2" s="87"/>
      <c r="K2" s="87"/>
      <c r="L2" s="87" t="s">
        <v>8</v>
      </c>
      <c r="M2" s="87"/>
      <c r="N2" s="87"/>
      <c r="O2" s="87"/>
      <c r="P2" s="87"/>
      <c r="Q2" s="87" t="s">
        <v>9</v>
      </c>
      <c r="R2" s="87" t="s">
        <v>10</v>
      </c>
      <c r="S2" s="85" t="s">
        <v>11</v>
      </c>
      <c r="T2" s="87" t="s">
        <v>12</v>
      </c>
      <c r="U2" s="87" t="s">
        <v>13</v>
      </c>
      <c r="V2" s="87"/>
      <c r="W2" s="87"/>
      <c r="X2" s="87" t="s">
        <v>14</v>
      </c>
      <c r="Y2" s="85" t="s">
        <v>15</v>
      </c>
      <c r="Z2" s="87" t="s">
        <v>16</v>
      </c>
      <c r="AA2" s="87"/>
      <c r="AB2" s="87"/>
      <c r="AC2" s="87" t="s">
        <v>17</v>
      </c>
      <c r="AD2" s="87"/>
      <c r="AE2" s="87"/>
      <c r="AF2" s="87" t="s">
        <v>18</v>
      </c>
      <c r="AG2" s="85" t="s">
        <v>19</v>
      </c>
      <c r="AH2" s="87" t="s">
        <v>20</v>
      </c>
      <c r="AI2" s="87" t="s">
        <v>21</v>
      </c>
      <c r="AJ2" s="87" t="s">
        <v>22</v>
      </c>
      <c r="AK2" s="87" t="s">
        <v>23</v>
      </c>
      <c r="AL2" s="85" t="s">
        <v>24</v>
      </c>
      <c r="AM2" s="87" t="s">
        <v>25</v>
      </c>
      <c r="AN2" s="87" t="s">
        <v>26</v>
      </c>
      <c r="AO2" s="87" t="s">
        <v>27</v>
      </c>
      <c r="AP2" s="87" t="s">
        <v>28</v>
      </c>
      <c r="AQ2" s="87" t="s">
        <v>29</v>
      </c>
      <c r="AR2" s="88" t="s">
        <v>30</v>
      </c>
    </row>
    <row r="3" spans="1:44" ht="16" x14ac:dyDescent="0.2">
      <c r="A3" s="90" t="s">
        <v>31</v>
      </c>
      <c r="B3" s="17">
        <f>'[1]TOTAL ALLOCATIONS USD'!G$22</f>
        <v>680000</v>
      </c>
      <c r="C3" s="17">
        <f>'[1]TOTAL ALLOCATIONS USD'!H$22</f>
        <v>200000</v>
      </c>
      <c r="D3" s="23">
        <f>'[1]TOTAL ALLOCATIONS USD'!I$22</f>
        <v>100000</v>
      </c>
      <c r="E3" s="23">
        <f>'[1]TOTAL ALLOCATIONS USD'!J$22</f>
        <v>100000</v>
      </c>
      <c r="F3" s="17">
        <f>'[1]TOTAL ALLOCATIONS USD'!K$22</f>
        <v>672000</v>
      </c>
      <c r="G3" s="23">
        <f>'[1]TOTAL ALLOCATIONS USD'!L$22</f>
        <v>385000</v>
      </c>
      <c r="H3" s="23"/>
      <c r="I3" s="23"/>
      <c r="J3" s="23"/>
      <c r="K3" s="23"/>
      <c r="L3" s="23">
        <f>'[1]TOTAL ALLOCATIONS USD'!M$22</f>
        <v>210000</v>
      </c>
      <c r="M3" s="23"/>
      <c r="N3" s="23"/>
      <c r="O3" s="23"/>
      <c r="P3" s="23"/>
      <c r="Q3" s="23">
        <f>'[1]TOTAL ALLOCATIONS USD'!N$22</f>
        <v>77000</v>
      </c>
      <c r="R3" s="18"/>
      <c r="S3" s="17">
        <f>'[1]TOTAL ALLOCATIONS USD'!P$22</f>
        <v>1575000</v>
      </c>
      <c r="T3" s="23">
        <f>'[1]TOTAL ALLOCATIONS USD'!Q$22</f>
        <v>600000</v>
      </c>
      <c r="U3" s="23">
        <f>'[1]TOTAL ALLOCATIONS USD'!R$22</f>
        <v>375000</v>
      </c>
      <c r="V3" s="23"/>
      <c r="W3" s="23"/>
      <c r="X3" s="23">
        <f>'[1]TOTAL ALLOCATIONS USD'!S$22</f>
        <v>600000</v>
      </c>
      <c r="Y3" s="17">
        <f>'[1]TOTAL ALLOCATIONS USD'!T$22</f>
        <v>548000</v>
      </c>
      <c r="Z3" s="23">
        <f>'[1]TOTAL ALLOCATIONS USD'!U$22</f>
        <v>353000</v>
      </c>
      <c r="AA3" s="23"/>
      <c r="AB3" s="23"/>
      <c r="AC3" s="23">
        <f>'[1]TOTAL ALLOCATIONS USD'!V$22</f>
        <v>95000</v>
      </c>
      <c r="AD3" s="23"/>
      <c r="AE3" s="23"/>
      <c r="AF3" s="23">
        <f>'[1]TOTAL ALLOCATIONS USD'!W$22</f>
        <v>100000</v>
      </c>
      <c r="AG3" s="17">
        <f>'[1]TOTAL ALLOCATIONS USD'!X$22</f>
        <v>300000</v>
      </c>
      <c r="AH3" s="23">
        <f>'[1]TOTAL ALLOCATIONS USD'!Y$22</f>
        <v>75000</v>
      </c>
      <c r="AI3" s="23">
        <f>'[1]TOTAL ALLOCATIONS USD'!Z$22</f>
        <v>75000</v>
      </c>
      <c r="AJ3" s="23">
        <f>'[1]TOTAL ALLOCATIONS USD'!AA$22</f>
        <v>75000</v>
      </c>
      <c r="AK3" s="23">
        <f>'[1]TOTAL ALLOCATIONS USD'!AB$22</f>
        <v>75000</v>
      </c>
      <c r="AL3" s="17">
        <f>'[1]TOTAL ALLOCATIONS USD'!AC$22</f>
        <v>575000</v>
      </c>
      <c r="AM3" s="23">
        <f>'[1]TOTAL ALLOCATIONS USD'!AD$22</f>
        <v>100000</v>
      </c>
      <c r="AN3" s="18"/>
      <c r="AO3" s="23">
        <f>'[1]TOTAL ALLOCATIONS USD'!AF$22</f>
        <v>275000</v>
      </c>
      <c r="AP3" s="23">
        <f>'[1]TOTAL ALLOCATIONS USD'!AG$22</f>
        <v>100000</v>
      </c>
      <c r="AQ3" s="23">
        <f>'[1]TOTAL ALLOCATIONS USD'!AH$22</f>
        <v>100000</v>
      </c>
      <c r="AR3" s="22">
        <f>'[1]TOTAL ALLOCATIONS USD'!AI$22</f>
        <v>4550000</v>
      </c>
    </row>
    <row r="4" spans="1:44" ht="16" x14ac:dyDescent="0.2">
      <c r="A4" s="90" t="s">
        <v>32</v>
      </c>
      <c r="B4" s="17">
        <f>'[1]TOTAL USD Results'!G$22</f>
        <v>680000</v>
      </c>
      <c r="C4" s="17">
        <f>'[1]TOTAL USD Results'!H$22</f>
        <v>0</v>
      </c>
      <c r="D4" s="23">
        <f>'[1]TOTAL USD Results'!I$22</f>
        <v>0</v>
      </c>
      <c r="E4" s="23">
        <f>'[1]TOTAL USD Results'!J$22</f>
        <v>0</v>
      </c>
      <c r="F4" s="17">
        <f>'[1]TOTAL USD Results'!K$22</f>
        <v>594999.79310344835</v>
      </c>
      <c r="G4" s="23">
        <f>'[1]TOTAL USD Results'!L$22</f>
        <v>384999.79310344829</v>
      </c>
      <c r="H4" s="23"/>
      <c r="I4" s="23"/>
      <c r="J4" s="23"/>
      <c r="K4" s="23"/>
      <c r="L4" s="23">
        <f>'[1]TOTAL USD Results'!M$22</f>
        <v>210000</v>
      </c>
      <c r="M4" s="23"/>
      <c r="N4" s="23"/>
      <c r="O4" s="23"/>
      <c r="P4" s="23"/>
      <c r="Q4" s="23">
        <f>'[1]TOTAL USD Results'!N$22</f>
        <v>0</v>
      </c>
      <c r="R4" s="18"/>
      <c r="S4" s="17">
        <f>'[1]TOTAL USD Results'!P$22</f>
        <v>375000.3448275862</v>
      </c>
      <c r="T4" s="23">
        <f>'[1]TOTAL USD Results'!Q$22</f>
        <v>0</v>
      </c>
      <c r="U4" s="23">
        <f>'[1]TOTAL USD Results'!R$22</f>
        <v>375000.3448275862</v>
      </c>
      <c r="V4" s="23"/>
      <c r="W4" s="23"/>
      <c r="X4" s="23">
        <f>'[1]TOTAL USD Results'!S$22</f>
        <v>0</v>
      </c>
      <c r="Y4" s="17">
        <f>'[1]TOTAL USD Results'!T$22</f>
        <v>29000</v>
      </c>
      <c r="Z4" s="23">
        <f>'[1]TOTAL USD Results'!U$22</f>
        <v>0</v>
      </c>
      <c r="AA4" s="23"/>
      <c r="AB4" s="23"/>
      <c r="AC4" s="23">
        <f>'[1]TOTAL USD Results'!V$22</f>
        <v>29000</v>
      </c>
      <c r="AD4" s="23"/>
      <c r="AE4" s="23"/>
      <c r="AF4" s="23">
        <f>'[1]TOTAL USD Results'!W$22</f>
        <v>0</v>
      </c>
      <c r="AG4" s="17">
        <f>'[1]TOTAL USD Results'!X$22</f>
        <v>26350</v>
      </c>
      <c r="AH4" s="23">
        <f>'[1]TOTAL USD Results'!Y$22</f>
        <v>11293</v>
      </c>
      <c r="AI4" s="23">
        <f>'[1]TOTAL USD Results'!Z$22</f>
        <v>0</v>
      </c>
      <c r="AJ4" s="23">
        <f>'[1]TOTAL USD Results'!AA$22</f>
        <v>15057</v>
      </c>
      <c r="AK4" s="23">
        <f>'[1]TOTAL USD Results'!AB$22</f>
        <v>0</v>
      </c>
      <c r="AL4" s="17">
        <f>'[1]TOTAL USD Results'!AC$22</f>
        <v>0</v>
      </c>
      <c r="AM4" s="23">
        <f>'[1]TOTAL USD Results'!AD$22</f>
        <v>0</v>
      </c>
      <c r="AN4" s="18"/>
      <c r="AO4" s="23">
        <f>'[1]TOTAL USD Results'!AF$22</f>
        <v>0</v>
      </c>
      <c r="AP4" s="23">
        <f>'[1]TOTAL USD Results'!AG$22</f>
        <v>0</v>
      </c>
      <c r="AQ4" s="23">
        <f>'[1]TOTAL USD Results'!AH$22</f>
        <v>0</v>
      </c>
      <c r="AR4" s="22">
        <f>'[1]TOTAL USD Results'!AI$22</f>
        <v>1705350.1379310344</v>
      </c>
    </row>
    <row r="5" spans="1:44" ht="16" x14ac:dyDescent="0.2">
      <c r="A5" s="90" t="s">
        <v>33</v>
      </c>
      <c r="B5" s="4">
        <f>B4/B3</f>
        <v>1</v>
      </c>
      <c r="C5" s="4">
        <f>C4/C3</f>
        <v>0</v>
      </c>
      <c r="D5" s="5">
        <f t="shared" ref="D5:AR5" si="0">D4/D3</f>
        <v>0</v>
      </c>
      <c r="E5" s="5">
        <f t="shared" si="0"/>
        <v>0</v>
      </c>
      <c r="F5" s="4">
        <f t="shared" si="0"/>
        <v>0.88541635878489333</v>
      </c>
      <c r="G5" s="5">
        <f t="shared" si="0"/>
        <v>0.99999946260635919</v>
      </c>
      <c r="H5" s="5"/>
      <c r="I5" s="5"/>
      <c r="J5" s="5"/>
      <c r="K5" s="5"/>
      <c r="L5" s="5">
        <f t="shared" si="0"/>
        <v>1</v>
      </c>
      <c r="M5" s="5"/>
      <c r="N5" s="5"/>
      <c r="O5" s="5"/>
      <c r="P5" s="5"/>
      <c r="Q5" s="5">
        <f t="shared" si="0"/>
        <v>0</v>
      </c>
      <c r="R5" s="19"/>
      <c r="S5" s="4">
        <f t="shared" si="0"/>
        <v>0.23809545703338805</v>
      </c>
      <c r="T5" s="5">
        <f t="shared" si="0"/>
        <v>0</v>
      </c>
      <c r="U5" s="5">
        <f t="shared" si="0"/>
        <v>1.00000091954023</v>
      </c>
      <c r="V5" s="5"/>
      <c r="W5" s="5"/>
      <c r="X5" s="5">
        <f t="shared" si="0"/>
        <v>0</v>
      </c>
      <c r="Y5" s="4">
        <f t="shared" si="0"/>
        <v>5.2919708029197078E-2</v>
      </c>
      <c r="Z5" s="5">
        <f t="shared" si="0"/>
        <v>0</v>
      </c>
      <c r="AA5" s="5"/>
      <c r="AB5" s="5"/>
      <c r="AC5" s="5">
        <f t="shared" si="0"/>
        <v>0.30526315789473685</v>
      </c>
      <c r="AD5" s="5"/>
      <c r="AE5" s="5"/>
      <c r="AF5" s="5">
        <f t="shared" si="0"/>
        <v>0</v>
      </c>
      <c r="AG5" s="4">
        <f t="shared" si="0"/>
        <v>8.7833333333333333E-2</v>
      </c>
      <c r="AH5" s="5">
        <f t="shared" si="0"/>
        <v>0.15057333333333334</v>
      </c>
      <c r="AI5" s="5">
        <f t="shared" si="0"/>
        <v>0</v>
      </c>
      <c r="AJ5" s="5">
        <f t="shared" si="0"/>
        <v>0.20075999999999999</v>
      </c>
      <c r="AK5" s="5">
        <f t="shared" si="0"/>
        <v>0</v>
      </c>
      <c r="AL5" s="4">
        <f t="shared" si="0"/>
        <v>0</v>
      </c>
      <c r="AM5" s="5">
        <f t="shared" si="0"/>
        <v>0</v>
      </c>
      <c r="AN5" s="19"/>
      <c r="AO5" s="5">
        <f t="shared" si="0"/>
        <v>0</v>
      </c>
      <c r="AP5" s="5">
        <f t="shared" si="0"/>
        <v>0</v>
      </c>
      <c r="AQ5" s="5">
        <f t="shared" si="0"/>
        <v>0</v>
      </c>
      <c r="AR5" s="6">
        <f t="shared" si="0"/>
        <v>0.37480222811671088</v>
      </c>
    </row>
    <row r="6" spans="1:44" ht="16" x14ac:dyDescent="0.2">
      <c r="A6" s="90" t="s">
        <v>0</v>
      </c>
      <c r="B6" s="7">
        <f t="shared" ref="B6:AR6" si="1">B3-B4</f>
        <v>0</v>
      </c>
      <c r="C6" s="7">
        <f t="shared" si="1"/>
        <v>200000</v>
      </c>
      <c r="D6" s="8">
        <f t="shared" si="1"/>
        <v>100000</v>
      </c>
      <c r="E6" s="8">
        <f t="shared" si="1"/>
        <v>100000</v>
      </c>
      <c r="F6" s="7">
        <f t="shared" si="1"/>
        <v>77000.206896551652</v>
      </c>
      <c r="G6" s="8">
        <f t="shared" si="1"/>
        <v>0.20689655171008781</v>
      </c>
      <c r="H6" s="8"/>
      <c r="I6" s="8"/>
      <c r="J6" s="8"/>
      <c r="K6" s="8"/>
      <c r="L6" s="8">
        <f t="shared" si="1"/>
        <v>0</v>
      </c>
      <c r="M6" s="8"/>
      <c r="N6" s="8"/>
      <c r="O6" s="8"/>
      <c r="P6" s="8"/>
      <c r="Q6" s="8">
        <f t="shared" si="1"/>
        <v>77000</v>
      </c>
      <c r="R6" s="20"/>
      <c r="S6" s="7">
        <f t="shared" si="1"/>
        <v>1199999.6551724137</v>
      </c>
      <c r="T6" s="8">
        <f t="shared" si="1"/>
        <v>600000</v>
      </c>
      <c r="U6" s="8">
        <f t="shared" si="1"/>
        <v>-0.34482758620288223</v>
      </c>
      <c r="V6" s="8"/>
      <c r="W6" s="8"/>
      <c r="X6" s="8">
        <f t="shared" si="1"/>
        <v>600000</v>
      </c>
      <c r="Y6" s="7">
        <f t="shared" si="1"/>
        <v>519000</v>
      </c>
      <c r="Z6" s="8">
        <f t="shared" si="1"/>
        <v>353000</v>
      </c>
      <c r="AA6" s="8"/>
      <c r="AB6" s="8"/>
      <c r="AC6" s="8">
        <f t="shared" si="1"/>
        <v>66000</v>
      </c>
      <c r="AD6" s="8"/>
      <c r="AE6" s="8"/>
      <c r="AF6" s="8">
        <f t="shared" si="1"/>
        <v>100000</v>
      </c>
      <c r="AG6" s="7">
        <f t="shared" si="1"/>
        <v>273650</v>
      </c>
      <c r="AH6" s="8">
        <f t="shared" si="1"/>
        <v>63707</v>
      </c>
      <c r="AI6" s="8">
        <f t="shared" si="1"/>
        <v>75000</v>
      </c>
      <c r="AJ6" s="8">
        <f t="shared" si="1"/>
        <v>59943</v>
      </c>
      <c r="AK6" s="8">
        <f t="shared" si="1"/>
        <v>75000</v>
      </c>
      <c r="AL6" s="7">
        <f t="shared" si="1"/>
        <v>575000</v>
      </c>
      <c r="AM6" s="8">
        <f t="shared" si="1"/>
        <v>100000</v>
      </c>
      <c r="AN6" s="20"/>
      <c r="AO6" s="8">
        <f t="shared" si="1"/>
        <v>275000</v>
      </c>
      <c r="AP6" s="8">
        <f t="shared" si="1"/>
        <v>100000</v>
      </c>
      <c r="AQ6" s="8">
        <f t="shared" si="1"/>
        <v>100000</v>
      </c>
      <c r="AR6" s="9">
        <f t="shared" si="1"/>
        <v>2844649.8620689656</v>
      </c>
    </row>
    <row r="7" spans="1:44" ht="60" x14ac:dyDescent="0.2">
      <c r="A7" s="91" t="s">
        <v>54</v>
      </c>
      <c r="B7" s="7"/>
      <c r="C7" s="7"/>
      <c r="D7" s="8"/>
      <c r="E7" s="8"/>
      <c r="F7" s="29"/>
      <c r="G7" s="36" t="s">
        <v>58</v>
      </c>
      <c r="H7" s="36" t="s">
        <v>59</v>
      </c>
      <c r="I7" s="36" t="s">
        <v>60</v>
      </c>
      <c r="J7" s="36" t="s">
        <v>61</v>
      </c>
      <c r="K7" s="36" t="s">
        <v>62</v>
      </c>
      <c r="L7" s="36" t="s">
        <v>63</v>
      </c>
      <c r="M7" s="36" t="s">
        <v>64</v>
      </c>
      <c r="N7" s="36" t="s">
        <v>65</v>
      </c>
      <c r="O7" s="36" t="s">
        <v>66</v>
      </c>
      <c r="P7" s="36" t="s">
        <v>67</v>
      </c>
      <c r="Q7" s="26"/>
      <c r="R7" s="30"/>
      <c r="S7" s="29"/>
      <c r="T7" s="26"/>
      <c r="U7" s="26" t="s">
        <v>68</v>
      </c>
      <c r="V7" s="26" t="s">
        <v>56</v>
      </c>
      <c r="W7" s="26" t="s">
        <v>69</v>
      </c>
      <c r="X7" s="26" t="s">
        <v>70</v>
      </c>
      <c r="Y7" s="29"/>
      <c r="Z7" s="26" t="s">
        <v>71</v>
      </c>
      <c r="AA7" s="26" t="s">
        <v>49</v>
      </c>
      <c r="AB7" s="26" t="s">
        <v>72</v>
      </c>
      <c r="AC7" s="26" t="s">
        <v>73</v>
      </c>
      <c r="AD7" s="26" t="s">
        <v>56</v>
      </c>
      <c r="AE7" s="26" t="s">
        <v>74</v>
      </c>
      <c r="AF7" s="26" t="s">
        <v>70</v>
      </c>
      <c r="AG7" s="7"/>
      <c r="AH7" s="8"/>
      <c r="AI7" s="8"/>
      <c r="AJ7" s="8"/>
      <c r="AK7" s="8"/>
      <c r="AL7" s="7"/>
      <c r="AM7" s="8"/>
      <c r="AN7" s="20"/>
      <c r="AO7" s="8"/>
      <c r="AP7" s="8"/>
      <c r="AQ7" s="8"/>
      <c r="AR7" s="9"/>
    </row>
    <row r="8" spans="1:44" ht="48" x14ac:dyDescent="0.2">
      <c r="A8" s="92" t="s">
        <v>55</v>
      </c>
      <c r="B8" s="7"/>
      <c r="C8" s="7"/>
      <c r="D8" s="8"/>
      <c r="E8" s="8"/>
      <c r="F8" s="29"/>
      <c r="G8" s="31">
        <f>SUM(H8:K8)</f>
        <v>0</v>
      </c>
      <c r="H8" s="79"/>
      <c r="I8" s="79"/>
      <c r="J8" s="79"/>
      <c r="K8" s="79"/>
      <c r="L8" s="31">
        <f>SUM(M8:P8)</f>
        <v>4</v>
      </c>
      <c r="M8" s="79">
        <v>3</v>
      </c>
      <c r="N8" s="79"/>
      <c r="O8" s="79">
        <v>1</v>
      </c>
      <c r="P8" s="79"/>
      <c r="Q8" s="31"/>
      <c r="R8" s="32"/>
      <c r="S8" s="33"/>
      <c r="T8" s="31"/>
      <c r="U8" s="31">
        <f>SUM(V8:W8)</f>
        <v>0</v>
      </c>
      <c r="V8" s="79"/>
      <c r="W8" s="79"/>
      <c r="X8" s="79"/>
      <c r="Y8" s="33"/>
      <c r="Z8" s="31">
        <f>SUM(AA8:AB8)</f>
        <v>0</v>
      </c>
      <c r="AA8" s="79"/>
      <c r="AB8" s="79"/>
      <c r="AC8" s="31">
        <f>SUM(AD8:AE8)</f>
        <v>6</v>
      </c>
      <c r="AD8" s="79"/>
      <c r="AE8" s="79">
        <v>6</v>
      </c>
      <c r="AF8" s="79"/>
      <c r="AG8" s="35"/>
      <c r="AH8" s="35"/>
      <c r="AI8" s="8"/>
      <c r="AJ8" s="8"/>
      <c r="AK8" s="8"/>
      <c r="AL8" s="7"/>
      <c r="AM8" s="8"/>
      <c r="AN8" s="20"/>
      <c r="AO8" s="8"/>
      <c r="AP8" s="8"/>
      <c r="AQ8" s="8"/>
      <c r="AR8" s="9"/>
    </row>
    <row r="9" spans="1:44" ht="32" x14ac:dyDescent="0.2">
      <c r="A9" s="90" t="s">
        <v>57</v>
      </c>
      <c r="B9" s="18"/>
      <c r="C9" s="1">
        <f t="shared" ref="C9:C12" si="2">SUM(D9:E9)</f>
        <v>0</v>
      </c>
      <c r="D9" s="93"/>
      <c r="E9" s="93"/>
      <c r="F9" s="94">
        <f>G9+L9+Q9</f>
        <v>10000</v>
      </c>
      <c r="G9" s="95">
        <f>SUM(H9:K9)</f>
        <v>0</v>
      </c>
      <c r="H9" s="95">
        <f>H8*'Unit Costs'!B3</f>
        <v>0</v>
      </c>
      <c r="I9" s="95">
        <f>I8*'Unit Costs'!C3</f>
        <v>0</v>
      </c>
      <c r="J9" s="95">
        <f>J8*'Unit Costs'!D3</f>
        <v>0</v>
      </c>
      <c r="K9" s="95">
        <f>K8*'Unit Costs'!E3</f>
        <v>0</v>
      </c>
      <c r="L9" s="95">
        <f>SUM(M9:P9)</f>
        <v>10000</v>
      </c>
      <c r="M9" s="95">
        <f>M8*'Unit Costs'!B6</f>
        <v>6000</v>
      </c>
      <c r="N9" s="95">
        <f>N8*'Unit Costs'!C6</f>
        <v>0</v>
      </c>
      <c r="O9" s="95">
        <f>O8*'Unit Costs'!D6</f>
        <v>4000</v>
      </c>
      <c r="P9" s="95">
        <f>P8*'Unit Costs'!E6</f>
        <v>0</v>
      </c>
      <c r="Q9" s="96"/>
      <c r="R9" s="30"/>
      <c r="S9" s="94">
        <f>T9+U9+X9</f>
        <v>0</v>
      </c>
      <c r="T9" s="97"/>
      <c r="U9" s="95">
        <f>SUM(V9:W9)</f>
        <v>0</v>
      </c>
      <c r="V9" s="95">
        <f>V8*'Unit Costs'!B9</f>
        <v>0</v>
      </c>
      <c r="W9" s="95">
        <f>W8*'Unit Costs'!C9</f>
        <v>0</v>
      </c>
      <c r="X9" s="95">
        <f>X8*'Unit Costs'!B12</f>
        <v>0</v>
      </c>
      <c r="Y9" s="15">
        <f>Z9+AC9+AF9</f>
        <v>9000</v>
      </c>
      <c r="Z9" s="95">
        <f>SUM(AA9:AB9)</f>
        <v>0</v>
      </c>
      <c r="AA9" s="95">
        <f>AA8*'Unit Costs'!B15</f>
        <v>0</v>
      </c>
      <c r="AB9" s="95">
        <f>AB8*'Unit Costs'!C15</f>
        <v>0</v>
      </c>
      <c r="AC9" s="95">
        <f>SUM(AD9:AE9)</f>
        <v>9000</v>
      </c>
      <c r="AD9" s="95">
        <f>AD8*'Unit Costs'!B18</f>
        <v>0</v>
      </c>
      <c r="AE9" s="95">
        <f>AE8*'Unit Costs'!C18</f>
        <v>9000</v>
      </c>
      <c r="AF9" s="95">
        <f>AF8*'Unit Costs'!B21</f>
        <v>0</v>
      </c>
      <c r="AG9" s="98">
        <f t="shared" ref="AG9:AG12" si="3">SUM(AH9:AK9)</f>
        <v>0</v>
      </c>
      <c r="AH9" s="99"/>
      <c r="AI9" s="93"/>
      <c r="AJ9" s="93"/>
      <c r="AK9" s="93"/>
      <c r="AL9" s="1">
        <f t="shared" ref="AL9:AL12" si="4">SUM(AM9:AQ9)</f>
        <v>0</v>
      </c>
      <c r="AM9" s="100">
        <v>-100000</v>
      </c>
      <c r="AN9" s="93"/>
      <c r="AO9" s="100">
        <v>-200000</v>
      </c>
      <c r="AP9" s="93"/>
      <c r="AQ9" s="100">
        <v>300000</v>
      </c>
      <c r="AR9" s="3">
        <f t="shared" ref="AR9:AR12" si="5">SUM(AL9,AG9,Y9,S9,F9,C9,B9)</f>
        <v>19000</v>
      </c>
    </row>
    <row r="10" spans="1:44" ht="144" x14ac:dyDescent="0.2">
      <c r="A10" s="90" t="s">
        <v>34</v>
      </c>
      <c r="B10" s="10"/>
      <c r="C10" s="10"/>
      <c r="D10" s="11"/>
      <c r="E10" s="11"/>
      <c r="F10" s="10"/>
      <c r="G10" s="152" t="s">
        <v>79</v>
      </c>
      <c r="H10" s="152"/>
      <c r="I10" s="152"/>
      <c r="J10" s="152"/>
      <c r="K10" s="152"/>
      <c r="L10" s="152"/>
      <c r="M10" s="152"/>
      <c r="N10" s="152"/>
      <c r="O10" s="152"/>
      <c r="P10" s="152"/>
      <c r="Q10" s="11"/>
      <c r="R10" s="12"/>
      <c r="S10" s="10"/>
      <c r="T10" s="11"/>
      <c r="U10" s="15"/>
      <c r="V10" s="15"/>
      <c r="W10" s="15"/>
      <c r="X10" s="14" t="str">
        <f>IF(X9&gt;300000,"ERREUR - les fonds supplémentaires pour le RLD 4.3 ne doivent pas dépasser le coût d'un jalon, soit $300 000.","")</f>
        <v/>
      </c>
      <c r="Y10" s="10"/>
      <c r="Z10" s="16"/>
      <c r="AA10" s="16"/>
      <c r="AB10" s="16"/>
      <c r="AC10" s="14" t="str">
        <f>IF(AC9&lt;(-0.15*$AC$3),"ERREUR, ne peut pas réduire de plus de 15% l'allocation originale","")</f>
        <v/>
      </c>
      <c r="AD10" s="34"/>
      <c r="AE10" s="34"/>
      <c r="AF10" s="14" t="str">
        <f>IF(AF9&gt;100000,"ERREUR - les fonds supplémentaires pour 5.3 ne doivent pas dépasser le coût d'un jalon, soit $100 000","")</f>
        <v/>
      </c>
      <c r="AG10" s="10"/>
      <c r="AH10" s="11"/>
      <c r="AI10" s="11"/>
      <c r="AJ10" s="11"/>
      <c r="AK10" s="11"/>
      <c r="AL10" s="10"/>
      <c r="AM10" s="11"/>
      <c r="AN10" s="11"/>
      <c r="AO10" s="11"/>
      <c r="AP10" s="11"/>
      <c r="AQ10" s="11"/>
      <c r="AR10" s="13" t="str">
        <f>IF(AR11=AR3,"","ERREUR - Le total après la réallocation des fonds existants doit correspondre au total de l'allocation originale")</f>
        <v>ERREUR - Le total après la réallocation des fonds existants doit correspondre au total de l'allocation originale</v>
      </c>
    </row>
    <row r="11" spans="1:44" ht="16" x14ac:dyDescent="0.2">
      <c r="A11" s="90" t="s">
        <v>35</v>
      </c>
      <c r="B11" s="17">
        <f>B3+B9</f>
        <v>680000</v>
      </c>
      <c r="C11" s="1">
        <f t="shared" si="2"/>
        <v>200000</v>
      </c>
      <c r="D11" s="2">
        <f>D3+D9</f>
        <v>100000</v>
      </c>
      <c r="E11" s="2">
        <f>E3+E9</f>
        <v>100000</v>
      </c>
      <c r="F11" s="1">
        <f t="shared" ref="F11:F12" si="6">SUM(G11:R11)</f>
        <v>682000</v>
      </c>
      <c r="G11" s="2">
        <f>G3+G9</f>
        <v>385000</v>
      </c>
      <c r="H11" s="2"/>
      <c r="I11" s="2"/>
      <c r="J11" s="2"/>
      <c r="K11" s="2"/>
      <c r="L11" s="2">
        <f t="shared" ref="L11:Q11" si="7">L3+L9</f>
        <v>220000</v>
      </c>
      <c r="M11" s="2"/>
      <c r="N11" s="2"/>
      <c r="O11" s="2"/>
      <c r="P11" s="2"/>
      <c r="Q11" s="2">
        <f t="shared" si="7"/>
        <v>77000</v>
      </c>
      <c r="R11" s="21"/>
      <c r="S11" s="1">
        <f t="shared" ref="S11:S12" si="8">SUM(T11:X11)</f>
        <v>1575000</v>
      </c>
      <c r="T11" s="2">
        <f>T3+T9</f>
        <v>600000</v>
      </c>
      <c r="U11" s="2">
        <f t="shared" ref="U11:X11" si="9">U3+U9</f>
        <v>375000</v>
      </c>
      <c r="V11" s="2"/>
      <c r="W11" s="2"/>
      <c r="X11" s="2">
        <f t="shared" si="9"/>
        <v>600000</v>
      </c>
      <c r="Y11" s="1">
        <f t="shared" ref="Y11:Y12" si="10">SUM(Z11:AF11)</f>
        <v>557000</v>
      </c>
      <c r="Z11" s="2">
        <f>Z3+Z9</f>
        <v>353000</v>
      </c>
      <c r="AA11" s="2"/>
      <c r="AB11" s="2"/>
      <c r="AC11" s="2">
        <f t="shared" ref="AC11:AF11" si="11">AC3+AC9</f>
        <v>104000</v>
      </c>
      <c r="AD11" s="2"/>
      <c r="AE11" s="2"/>
      <c r="AF11" s="2">
        <f t="shared" si="11"/>
        <v>100000</v>
      </c>
      <c r="AG11" s="1">
        <f t="shared" si="3"/>
        <v>300000</v>
      </c>
      <c r="AH11" s="2">
        <f>AH3+AH9</f>
        <v>75000</v>
      </c>
      <c r="AI11" s="2">
        <f t="shared" ref="AI11:AK11" si="12">AI3+AI9</f>
        <v>75000</v>
      </c>
      <c r="AJ11" s="2">
        <f t="shared" si="12"/>
        <v>75000</v>
      </c>
      <c r="AK11" s="2">
        <f t="shared" si="12"/>
        <v>75000</v>
      </c>
      <c r="AL11" s="1">
        <f t="shared" si="4"/>
        <v>575000</v>
      </c>
      <c r="AM11" s="2">
        <f>AM3+AM9</f>
        <v>0</v>
      </c>
      <c r="AN11" s="21"/>
      <c r="AO11" s="2">
        <f t="shared" ref="AO11:AQ11" si="13">AO3+AO9</f>
        <v>75000</v>
      </c>
      <c r="AP11" s="2">
        <f t="shared" si="13"/>
        <v>100000</v>
      </c>
      <c r="AQ11" s="2">
        <f t="shared" si="13"/>
        <v>400000</v>
      </c>
      <c r="AR11" s="3">
        <f t="shared" si="5"/>
        <v>4569000</v>
      </c>
    </row>
    <row r="12" spans="1:44" ht="16" x14ac:dyDescent="0.2">
      <c r="A12" s="90" t="s">
        <v>1</v>
      </c>
      <c r="B12" s="17">
        <f>B6+B9</f>
        <v>0</v>
      </c>
      <c r="C12" s="1">
        <f t="shared" si="2"/>
        <v>200000</v>
      </c>
      <c r="D12" s="2">
        <f>D6+D9</f>
        <v>100000</v>
      </c>
      <c r="E12" s="2">
        <f>E6+E9</f>
        <v>100000</v>
      </c>
      <c r="F12" s="1">
        <f t="shared" si="6"/>
        <v>87000.20689655171</v>
      </c>
      <c r="G12" s="2">
        <f>G6+G9</f>
        <v>0.20689655171008781</v>
      </c>
      <c r="H12" s="2"/>
      <c r="I12" s="2"/>
      <c r="J12" s="2"/>
      <c r="K12" s="2"/>
      <c r="L12" s="2">
        <f t="shared" ref="L12:Q12" si="14">L6+L9</f>
        <v>10000</v>
      </c>
      <c r="M12" s="2"/>
      <c r="N12" s="2"/>
      <c r="O12" s="2"/>
      <c r="P12" s="2"/>
      <c r="Q12" s="2">
        <f t="shared" si="14"/>
        <v>77000</v>
      </c>
      <c r="R12" s="21"/>
      <c r="S12" s="1">
        <f t="shared" si="8"/>
        <v>1199999.6551724137</v>
      </c>
      <c r="T12" s="2">
        <f>T6+T9</f>
        <v>600000</v>
      </c>
      <c r="U12" s="2">
        <f t="shared" ref="U12:X12" si="15">U6+U9</f>
        <v>-0.34482758620288223</v>
      </c>
      <c r="V12" s="2"/>
      <c r="W12" s="2"/>
      <c r="X12" s="2">
        <f t="shared" si="15"/>
        <v>600000</v>
      </c>
      <c r="Y12" s="1">
        <f t="shared" si="10"/>
        <v>528000</v>
      </c>
      <c r="Z12" s="2">
        <f>Z6+Z9</f>
        <v>353000</v>
      </c>
      <c r="AA12" s="2"/>
      <c r="AB12" s="2"/>
      <c r="AC12" s="2">
        <f t="shared" ref="AC12:AF12" si="16">AC6+AC9</f>
        <v>75000</v>
      </c>
      <c r="AD12" s="2"/>
      <c r="AE12" s="2"/>
      <c r="AF12" s="2">
        <f t="shared" si="16"/>
        <v>100000</v>
      </c>
      <c r="AG12" s="1">
        <f t="shared" si="3"/>
        <v>273650</v>
      </c>
      <c r="AH12" s="2">
        <f>AH6+AH9</f>
        <v>63707</v>
      </c>
      <c r="AI12" s="2">
        <f t="shared" ref="AI12:AK12" si="17">AI6+AI9</f>
        <v>75000</v>
      </c>
      <c r="AJ12" s="2">
        <f t="shared" si="17"/>
        <v>59943</v>
      </c>
      <c r="AK12" s="2">
        <f t="shared" si="17"/>
        <v>75000</v>
      </c>
      <c r="AL12" s="1">
        <f t="shared" si="4"/>
        <v>575000</v>
      </c>
      <c r="AM12" s="2">
        <f>AM6+AM9</f>
        <v>0</v>
      </c>
      <c r="AN12" s="21"/>
      <c r="AO12" s="2">
        <f t="shared" ref="AO12:AP12" si="18">AO6+AO9</f>
        <v>75000</v>
      </c>
      <c r="AP12" s="2">
        <f t="shared" si="18"/>
        <v>100000</v>
      </c>
      <c r="AQ12" s="2">
        <f>AQ6+AQ9</f>
        <v>400000</v>
      </c>
      <c r="AR12" s="3">
        <f t="shared" si="5"/>
        <v>2863649.8620689656</v>
      </c>
    </row>
    <row r="13" spans="1:44" x14ac:dyDescent="0.2">
      <c r="A13" s="101"/>
      <c r="B13" s="98"/>
      <c r="C13" s="98"/>
      <c r="D13" s="102"/>
      <c r="E13" s="102"/>
      <c r="F13" s="98"/>
      <c r="G13" s="102"/>
      <c r="H13" s="102"/>
      <c r="I13" s="102"/>
      <c r="J13" s="102"/>
      <c r="K13" s="102"/>
      <c r="L13" s="102"/>
      <c r="M13" s="102"/>
      <c r="N13" s="102"/>
      <c r="O13" s="102"/>
      <c r="P13" s="102"/>
      <c r="Q13" s="102"/>
      <c r="R13" s="11"/>
      <c r="S13" s="98"/>
      <c r="T13" s="102"/>
      <c r="U13" s="102"/>
      <c r="V13" s="102"/>
      <c r="W13" s="102"/>
      <c r="X13" s="102"/>
      <c r="Y13" s="98"/>
      <c r="Z13" s="102"/>
      <c r="AA13" s="102"/>
      <c r="AB13" s="102"/>
      <c r="AC13" s="102"/>
      <c r="AD13" s="102"/>
      <c r="AE13" s="102"/>
      <c r="AF13" s="102"/>
      <c r="AG13" s="98"/>
      <c r="AH13" s="102"/>
      <c r="AI13" s="102"/>
      <c r="AJ13" s="102"/>
      <c r="AK13" s="102"/>
      <c r="AL13" s="98"/>
      <c r="AM13" s="102"/>
      <c r="AN13" s="102"/>
      <c r="AO13" s="102"/>
      <c r="AP13" s="102"/>
      <c r="AQ13" s="102"/>
      <c r="AR13" s="103"/>
    </row>
    <row r="14" spans="1:44" x14ac:dyDescent="0.2">
      <c r="A14" s="101"/>
      <c r="B14" s="98"/>
      <c r="C14" s="98"/>
      <c r="D14" s="102"/>
      <c r="E14" s="102"/>
      <c r="F14" s="98"/>
      <c r="G14" s="102"/>
      <c r="H14" s="102"/>
      <c r="I14" s="102"/>
      <c r="J14" s="102"/>
      <c r="K14" s="102"/>
      <c r="L14" s="102"/>
      <c r="M14" s="102"/>
      <c r="N14" s="102"/>
      <c r="O14" s="102"/>
      <c r="P14" s="102"/>
      <c r="Q14" s="102"/>
      <c r="R14" s="11"/>
      <c r="S14" s="98"/>
      <c r="T14" s="102"/>
      <c r="U14" s="102"/>
      <c r="V14" s="102"/>
      <c r="W14" s="102"/>
      <c r="X14" s="102"/>
      <c r="Y14" s="98"/>
      <c r="Z14" s="102"/>
      <c r="AA14" s="102"/>
      <c r="AB14" s="102"/>
      <c r="AC14" s="102"/>
      <c r="AD14" s="102"/>
      <c r="AE14" s="102"/>
      <c r="AF14" s="102"/>
      <c r="AG14" s="98"/>
      <c r="AH14" s="102"/>
      <c r="AI14" s="102"/>
      <c r="AJ14" s="102"/>
      <c r="AK14" s="102"/>
      <c r="AL14" s="98"/>
      <c r="AM14" s="102"/>
      <c r="AN14" s="102"/>
      <c r="AO14" s="102"/>
      <c r="AP14" s="102"/>
      <c r="AQ14" s="102"/>
      <c r="AR14" s="103"/>
    </row>
    <row r="15" spans="1:44" ht="24" x14ac:dyDescent="0.3">
      <c r="A15" s="83"/>
      <c r="B15" s="104" t="s">
        <v>75</v>
      </c>
      <c r="C15" s="105"/>
      <c r="D15" s="105"/>
      <c r="E15" s="105"/>
      <c r="F15" s="105"/>
      <c r="G15" s="105"/>
      <c r="H15" s="105"/>
      <c r="I15" s="105"/>
      <c r="J15" s="105"/>
      <c r="K15" s="105"/>
      <c r="L15" s="105"/>
      <c r="M15" s="105"/>
      <c r="N15" s="105"/>
      <c r="O15" s="105"/>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row>
    <row r="16" spans="1:44" ht="19" x14ac:dyDescent="0.25">
      <c r="A16" s="83"/>
      <c r="B16" s="106" t="s">
        <v>76</v>
      </c>
      <c r="C16" s="107"/>
      <c r="D16" s="107"/>
      <c r="E16" s="107"/>
      <c r="F16" s="107"/>
      <c r="G16" s="107"/>
      <c r="H16" s="107"/>
      <c r="I16" s="107"/>
      <c r="J16" s="107"/>
      <c r="K16" s="107"/>
      <c r="L16" s="107"/>
      <c r="M16" s="107"/>
      <c r="N16" s="107"/>
      <c r="O16" s="107"/>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row>
  </sheetData>
  <mergeCells count="1">
    <mergeCell ref="G10:P1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2EE3C-F431-49AA-943B-D7009A4A0AC5}">
  <dimension ref="A2:E21"/>
  <sheetViews>
    <sheetView zoomScale="120" zoomScaleNormal="120" workbookViewId="0"/>
  </sheetViews>
  <sheetFormatPr baseColWidth="10" defaultColWidth="8.83203125" defaultRowHeight="15" x14ac:dyDescent="0.2"/>
  <cols>
    <col min="1" max="5" width="22.1640625" customWidth="1"/>
  </cols>
  <sheetData>
    <row r="2" spans="1:5" ht="16" x14ac:dyDescent="0.2">
      <c r="A2" t="s">
        <v>36</v>
      </c>
      <c r="B2" s="24" t="s">
        <v>37</v>
      </c>
      <c r="C2" s="24" t="s">
        <v>38</v>
      </c>
      <c r="D2" s="24" t="s">
        <v>39</v>
      </c>
      <c r="E2" s="24" t="s">
        <v>40</v>
      </c>
    </row>
    <row r="3" spans="1:5" x14ac:dyDescent="0.2">
      <c r="A3" t="s">
        <v>41</v>
      </c>
      <c r="B3" s="25">
        <v>10000</v>
      </c>
      <c r="C3" s="25">
        <v>12500</v>
      </c>
      <c r="D3" s="25">
        <v>12500</v>
      </c>
      <c r="E3" s="25">
        <v>15600</v>
      </c>
    </row>
    <row r="5" spans="1:5" ht="16" x14ac:dyDescent="0.2">
      <c r="A5" t="s">
        <v>36</v>
      </c>
      <c r="B5" s="24" t="s">
        <v>42</v>
      </c>
      <c r="C5" s="24" t="s">
        <v>43</v>
      </c>
      <c r="D5" s="24" t="s">
        <v>44</v>
      </c>
      <c r="E5" s="24" t="s">
        <v>45</v>
      </c>
    </row>
    <row r="6" spans="1:5" x14ac:dyDescent="0.2">
      <c r="A6" t="s">
        <v>41</v>
      </c>
      <c r="B6" s="25">
        <v>2000</v>
      </c>
      <c r="C6" s="25">
        <v>2500</v>
      </c>
      <c r="D6" s="25">
        <v>4000</v>
      </c>
      <c r="E6" s="25">
        <v>5000</v>
      </c>
    </row>
    <row r="8" spans="1:5" x14ac:dyDescent="0.2">
      <c r="A8" t="s">
        <v>36</v>
      </c>
      <c r="B8" t="s">
        <v>46</v>
      </c>
      <c r="C8" t="s">
        <v>47</v>
      </c>
    </row>
    <row r="9" spans="1:5" x14ac:dyDescent="0.2">
      <c r="A9" t="s">
        <v>41</v>
      </c>
      <c r="B9" s="25">
        <v>10000</v>
      </c>
      <c r="C9" s="25">
        <v>15000</v>
      </c>
    </row>
    <row r="11" spans="1:5" x14ac:dyDescent="0.2">
      <c r="A11" t="s">
        <v>36</v>
      </c>
      <c r="B11" t="s">
        <v>48</v>
      </c>
    </row>
    <row r="12" spans="1:5" x14ac:dyDescent="0.2">
      <c r="A12" t="s">
        <v>41</v>
      </c>
      <c r="B12" s="25">
        <v>300000</v>
      </c>
    </row>
    <row r="14" spans="1:5" ht="16" x14ac:dyDescent="0.2">
      <c r="A14" t="s">
        <v>36</v>
      </c>
      <c r="B14" s="26" t="s">
        <v>49</v>
      </c>
      <c r="C14" s="26" t="s">
        <v>50</v>
      </c>
    </row>
    <row r="15" spans="1:5" x14ac:dyDescent="0.2">
      <c r="A15" t="s">
        <v>41</v>
      </c>
      <c r="B15" s="27">
        <v>1</v>
      </c>
      <c r="C15" s="27">
        <v>2</v>
      </c>
    </row>
    <row r="17" spans="1:3" x14ac:dyDescent="0.2">
      <c r="A17" t="s">
        <v>36</v>
      </c>
      <c r="B17" t="s">
        <v>51</v>
      </c>
      <c r="C17" t="s">
        <v>52</v>
      </c>
    </row>
    <row r="18" spans="1:3" x14ac:dyDescent="0.2">
      <c r="A18" t="s">
        <v>41</v>
      </c>
      <c r="B18" s="25">
        <v>1000</v>
      </c>
      <c r="C18" s="25">
        <v>1500</v>
      </c>
    </row>
    <row r="20" spans="1:3" x14ac:dyDescent="0.2">
      <c r="A20" t="s">
        <v>36</v>
      </c>
      <c r="B20" t="s">
        <v>53</v>
      </c>
    </row>
    <row r="21" spans="1:3" x14ac:dyDescent="0.2">
      <c r="A21" t="s">
        <v>41</v>
      </c>
      <c r="B21" s="28">
        <v>100000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Instructions</vt:lpstr>
      <vt:lpstr>MTR Reallocation Proposal</vt:lpstr>
      <vt:lpstr>PROPOSAL AGRISAN</vt:lpstr>
      <vt:lpstr>Unit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Harry Gerard Crimi Jr</dc:creator>
  <cp:keywords/>
  <dc:description/>
  <cp:lastModifiedBy>Microsoft Office User</cp:lastModifiedBy>
  <cp:revision/>
  <dcterms:created xsi:type="dcterms:W3CDTF">2015-06-05T18:17:20Z</dcterms:created>
  <dcterms:modified xsi:type="dcterms:W3CDTF">2022-05-11T12:31:25Z</dcterms:modified>
  <cp:category/>
  <cp:contentStatus/>
</cp:coreProperties>
</file>